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7.bin" ContentType="application/vnd.openxmlformats-officedocument.oleObject"/>
  <Override PartName="/xl/embeddings/oleObject8.bin" ContentType="application/vnd.openxmlformats-officedocument.oleObject"/>
  <Override PartName="/xl/embeddings/oleObject9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14.bin" ContentType="application/vnd.openxmlformats-officedocument.oleObject"/>
  <Override PartName="/xl/embeddings/oleObject15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0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23.bin" ContentType="application/vnd.openxmlformats-officedocument.oleObject"/>
  <Override PartName="/xl/embeddings/oleObject24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0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3.bin" ContentType="application/vnd.openxmlformats-officedocument.oleObject"/>
  <Override PartName="/xl/embeddings/oleObject34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39.bin" ContentType="application/vnd.openxmlformats-officedocument.oleObject"/>
  <Override PartName="/xl/embeddings/oleObject40.bin" ContentType="application/vnd.openxmlformats-officedocument.oleObject"/>
  <Override PartName="/xl/embeddings/oleObject41.bin" ContentType="application/vnd.openxmlformats-officedocument.oleObject"/>
  <Override PartName="/xl/embeddings/oleObject42.bin" ContentType="application/vnd.openxmlformats-officedocument.oleObject"/>
  <Override PartName="/xl/embeddings/oleObject43.bin" ContentType="application/vnd.openxmlformats-officedocument.oleObject"/>
  <Override PartName="/xl/embeddings/oleObject44.bin" ContentType="application/vnd.openxmlformats-officedocument.oleObject"/>
  <Override PartName="/xl/embeddings/oleObject45.bin" ContentType="application/vnd.openxmlformats-officedocument.oleObject"/>
  <Override PartName="/xl/embeddings/oleObject46.bin" ContentType="application/vnd.openxmlformats-officedocument.oleObject"/>
  <Override PartName="/xl/embeddings/oleObject47.bin" ContentType="application/vnd.openxmlformats-officedocument.oleObject"/>
  <Override PartName="/xl/embeddings/oleObject48.bin" ContentType="application/vnd.openxmlformats-officedocument.oleObject"/>
  <Override PartName="/xl/embeddings/oleObject49.bin" ContentType="application/vnd.openxmlformats-officedocument.oleObject"/>
  <Override PartName="/xl/embeddings/oleObject50.bin" ContentType="application/vnd.openxmlformats-officedocument.oleObject"/>
  <Override PartName="/xl/embeddings/oleObject51.bin" ContentType="application/vnd.openxmlformats-officedocument.oleObject"/>
  <Override PartName="/xl/embeddings/oleObject52.bin" ContentType="application/vnd.openxmlformats-officedocument.oleObject"/>
  <Override PartName="/xl/embeddings/oleObject53.bin" ContentType="application/vnd.openxmlformats-officedocument.oleObject"/>
  <Override PartName="/xl/embeddings/oleObject54.bin" ContentType="application/vnd.openxmlformats-officedocument.oleObject"/>
  <Override PartName="/xl/embeddings/oleObject55.bin" ContentType="application/vnd.openxmlformats-officedocument.oleObject"/>
  <Override PartName="/xl/embeddings/oleObject56.bin" ContentType="application/vnd.openxmlformats-officedocument.oleObject"/>
  <Override PartName="/xl/embeddings/oleObject57.bin" ContentType="application/vnd.openxmlformats-officedocument.oleObject"/>
  <Override PartName="/xl/embeddings/oleObject58.bin" ContentType="application/vnd.openxmlformats-officedocument.oleObject"/>
  <Override PartName="/xl/embeddings/oleObject59.bin" ContentType="application/vnd.openxmlformats-officedocument.oleObject"/>
  <Override PartName="/xl/embeddings/oleObject60.bin" ContentType="application/vnd.openxmlformats-officedocument.oleObject"/>
  <Override PartName="/xl/embeddings/oleObject61.bin" ContentType="application/vnd.openxmlformats-officedocument.oleObject"/>
  <Override PartName="/xl/embeddings/oleObject62.bin" ContentType="application/vnd.openxmlformats-officedocument.oleObject"/>
  <Override PartName="/xl/embeddings/oleObject63.bin" ContentType="application/vnd.openxmlformats-officedocument.oleObject"/>
  <Override PartName="/xl/embeddings/oleObject64.bin" ContentType="application/vnd.openxmlformats-officedocument.oleObject"/>
  <Override PartName="/xl/embeddings/oleObject65.bin" ContentType="application/vnd.openxmlformats-officedocument.oleObject"/>
  <Override PartName="/xl/embeddings/oleObject66.bin" ContentType="application/vnd.openxmlformats-officedocument.oleObject"/>
  <Override PartName="/xl/embeddings/oleObject67.bin" ContentType="application/vnd.openxmlformats-officedocument.oleObject"/>
  <Override PartName="/xl/embeddings/oleObject68.bin" ContentType="application/vnd.openxmlformats-officedocument.oleObject"/>
  <Override PartName="/xl/embeddings/oleObject69.bin" ContentType="application/vnd.openxmlformats-officedocument.oleObject"/>
  <Override PartName="/xl/embeddings/oleObject70.bin" ContentType="application/vnd.openxmlformats-officedocument.oleObject"/>
  <Override PartName="/xl/embeddings/oleObject71.bin" ContentType="application/vnd.openxmlformats-officedocument.oleObject"/>
  <Override PartName="/xl/embeddings/oleObject72.bin" ContentType="application/vnd.openxmlformats-officedocument.oleObject"/>
  <Override PartName="/xl/embeddings/oleObject73.bin" ContentType="application/vnd.openxmlformats-officedocument.oleObject"/>
  <Override PartName="/xl/embeddings/oleObject74.bin" ContentType="application/vnd.openxmlformats-officedocument.oleObject"/>
  <Override PartName="/xl/embeddings/oleObject75.bin" ContentType="application/vnd.openxmlformats-officedocument.oleObject"/>
  <Override PartName="/xl/embeddings/oleObject76.bin" ContentType="application/vnd.openxmlformats-officedocument.oleObject"/>
  <Override PartName="/xl/embeddings/oleObject77.bin" ContentType="application/vnd.openxmlformats-officedocument.oleObject"/>
  <Override PartName="/xl/embeddings/oleObject78.bin" ContentType="application/vnd.openxmlformats-officedocument.oleObject"/>
  <Override PartName="/xl/embeddings/oleObject79.bin" ContentType="application/vnd.openxmlformats-officedocument.oleObject"/>
  <Override PartName="/xl/embeddings/oleObject80.bin" ContentType="application/vnd.openxmlformats-officedocument.oleObject"/>
  <Override PartName="/xl/embeddings/oleObject81.bin" ContentType="application/vnd.openxmlformats-officedocument.oleObject"/>
  <Override PartName="/xl/embeddings/oleObject82.bin" ContentType="application/vnd.openxmlformats-officedocument.oleObject"/>
  <Override PartName="/xl/embeddings/oleObject83.bin" ContentType="application/vnd.openxmlformats-officedocument.oleObject"/>
  <Override PartName="/xl/embeddings/oleObject84.bin" ContentType="application/vnd.openxmlformats-officedocument.oleObject"/>
  <Override PartName="/xl/embeddings/oleObject85.bin" ContentType="application/vnd.openxmlformats-officedocument.oleObject"/>
  <Override PartName="/xl/embeddings/oleObject86.bin" ContentType="application/vnd.openxmlformats-officedocument.oleObject"/>
  <Override PartName="/xl/embeddings/oleObject87.bin" ContentType="application/vnd.openxmlformats-officedocument.oleObject"/>
  <Override PartName="/xl/embeddings/oleObject88.bin" ContentType="application/vnd.openxmlformats-officedocument.oleObject"/>
  <Override PartName="/xl/embeddings/oleObject89.bin" ContentType="application/vnd.openxmlformats-officedocument.oleObject"/>
  <Override PartName="/xl/embeddings/oleObject90.bin" ContentType="application/vnd.openxmlformats-officedocument.oleObject"/>
  <Override PartName="/xl/embeddings/oleObject91.bin" ContentType="application/vnd.openxmlformats-officedocument.oleObject"/>
  <Override PartName="/xl/embeddings/oleObject92.bin" ContentType="application/vnd.openxmlformats-officedocument.oleObject"/>
  <Override PartName="/xl/embeddings/oleObject93.bin" ContentType="application/vnd.openxmlformats-officedocument.oleObject"/>
  <Override PartName="/xl/embeddings/oleObject94.bin" ContentType="application/vnd.openxmlformats-officedocument.oleObject"/>
  <Override PartName="/xl/embeddings/oleObject95.bin" ContentType="application/vnd.openxmlformats-officedocument.oleObject"/>
  <Override PartName="/xl/embeddings/oleObject96.bin" ContentType="application/vnd.openxmlformats-officedocument.oleObject"/>
  <Override PartName="/xl/embeddings/oleObject97.bin" ContentType="application/vnd.openxmlformats-officedocument.oleObject"/>
  <Override PartName="/xl/embeddings/oleObject98.bin" ContentType="application/vnd.openxmlformats-officedocument.oleObject"/>
  <Override PartName="/xl/embeddings/oleObject99.bin" ContentType="application/vnd.openxmlformats-officedocument.oleObject"/>
  <Override PartName="/xl/embeddings/oleObject100.bin" ContentType="application/vnd.openxmlformats-officedocument.oleObject"/>
  <Override PartName="/xl/embeddings/oleObject101.bin" ContentType="application/vnd.openxmlformats-officedocument.oleObject"/>
  <Override PartName="/xl/embeddings/oleObject102.bin" ContentType="application/vnd.openxmlformats-officedocument.oleObject"/>
  <Override PartName="/xl/embeddings/oleObject103.bin" ContentType="application/vnd.openxmlformats-officedocument.oleObject"/>
  <Override PartName="/xl/embeddings/oleObject104.bin" ContentType="application/vnd.openxmlformats-officedocument.oleObject"/>
  <Override PartName="/xl/embeddings/oleObject105.bin" ContentType="application/vnd.openxmlformats-officedocument.oleObject"/>
  <Override PartName="/xl/embeddings/oleObject106.bin" ContentType="application/vnd.openxmlformats-officedocument.oleObject"/>
  <Override PartName="/xl/embeddings/oleObject107.bin" ContentType="application/vnd.openxmlformats-officedocument.oleObject"/>
  <Override PartName="/xl/embeddings/oleObject108.bin" ContentType="application/vnd.openxmlformats-officedocument.oleObject"/>
  <Override PartName="/xl/embeddings/oleObject109.bin" ContentType="application/vnd.openxmlformats-officedocument.oleObject"/>
  <Override PartName="/xl/embeddings/oleObject110.bin" ContentType="application/vnd.openxmlformats-officedocument.oleObject"/>
  <Override PartName="/xl/embeddings/oleObject111.bin" ContentType="application/vnd.openxmlformats-officedocument.oleObject"/>
  <Override PartName="/xl/embeddings/oleObject112.bin" ContentType="application/vnd.openxmlformats-officedocument.oleObject"/>
  <Override PartName="/xl/embeddings/oleObject113.bin" ContentType="application/vnd.openxmlformats-officedocument.oleObject"/>
  <Override PartName="/xl/embeddings/oleObject114.bin" ContentType="application/vnd.openxmlformats-officedocument.oleObject"/>
  <Override PartName="/xl/embeddings/oleObject115.bin" ContentType="application/vnd.openxmlformats-officedocument.oleObject"/>
  <Override PartName="/xl/embeddings/oleObject116.bin" ContentType="application/vnd.openxmlformats-officedocument.oleObject"/>
  <Override PartName="/xl/embeddings/oleObject117.bin" ContentType="application/vnd.openxmlformats-officedocument.oleObject"/>
  <Override PartName="/xl/embeddings/oleObject118.bin" ContentType="application/vnd.openxmlformats-officedocument.oleObject"/>
  <Override PartName="/xl/embeddings/oleObject119.bin" ContentType="application/vnd.openxmlformats-officedocument.oleObject"/>
  <Override PartName="/xl/embeddings/oleObject120.bin" ContentType="application/vnd.openxmlformats-officedocument.oleObject"/>
  <Override PartName="/xl/embeddings/oleObject121.bin" ContentType="application/vnd.openxmlformats-officedocument.oleObject"/>
  <Override PartName="/xl/embeddings/oleObject122.bin" ContentType="application/vnd.openxmlformats-officedocument.oleObject"/>
  <Override PartName="/xl/embeddings/oleObject123.bin" ContentType="application/vnd.openxmlformats-officedocument.oleObject"/>
  <Override PartName="/xl/embeddings/oleObject124.bin" ContentType="application/vnd.openxmlformats-officedocument.oleObject"/>
  <Override PartName="/xl/embeddings/oleObject125.bin" ContentType="application/vnd.openxmlformats-officedocument.oleObject"/>
  <Override PartName="/xl/embeddings/oleObject126.bin" ContentType="application/vnd.openxmlformats-officedocument.oleObject"/>
  <Override PartName="/xl/embeddings/oleObject127.bin" ContentType="application/vnd.openxmlformats-officedocument.oleObject"/>
  <Override PartName="/xl/embeddings/oleObject128.bin" ContentType="application/vnd.openxmlformats-officedocument.oleObject"/>
  <Override PartName="/xl/embeddings/oleObject129.bin" ContentType="application/vnd.openxmlformats-officedocument.oleObject"/>
  <Override PartName="/xl/embeddings/oleObject130.bin" ContentType="application/vnd.openxmlformats-officedocument.oleObject"/>
  <Override PartName="/xl/embeddings/oleObject131.bin" ContentType="application/vnd.openxmlformats-officedocument.oleObject"/>
  <Override PartName="/xl/embeddings/oleObject132.bin" ContentType="application/vnd.openxmlformats-officedocument.oleObject"/>
  <Override PartName="/xl/embeddings/oleObject133.bin" ContentType="application/vnd.openxmlformats-officedocument.oleObject"/>
  <Override PartName="/xl/embeddings/oleObject134.bin" ContentType="application/vnd.openxmlformats-officedocument.oleObject"/>
  <Override PartName="/xl/embeddings/oleObject135.bin" ContentType="application/vnd.openxmlformats-officedocument.oleObject"/>
  <Override PartName="/xl/embeddings/oleObject136.bin" ContentType="application/vnd.openxmlformats-officedocument.oleObject"/>
  <Override PartName="/xl/embeddings/oleObject137.bin" ContentType="application/vnd.openxmlformats-officedocument.oleObject"/>
  <Override PartName="/xl/embeddings/oleObject138.bin" ContentType="application/vnd.openxmlformats-officedocument.oleObject"/>
  <Override PartName="/xl/embeddings/oleObject139.bin" ContentType="application/vnd.openxmlformats-officedocument.oleObject"/>
  <Override PartName="/xl/embeddings/oleObject140.bin" ContentType="application/vnd.openxmlformats-officedocument.oleObject"/>
  <Override PartName="/xl/embeddings/oleObject141.bin" ContentType="application/vnd.openxmlformats-officedocument.oleObject"/>
  <Override PartName="/xl/embeddings/oleObject142.bin" ContentType="application/vnd.openxmlformats-officedocument.oleObject"/>
  <Override PartName="/xl/embeddings/oleObject143.bin" ContentType="application/vnd.openxmlformats-officedocument.oleObject"/>
  <Override PartName="/xl/embeddings/oleObject144.bin" ContentType="application/vnd.openxmlformats-officedocument.oleObject"/>
  <Override PartName="/xl/embeddings/oleObject145.bin" ContentType="application/vnd.openxmlformats-officedocument.oleObject"/>
  <Override PartName="/xl/embeddings/oleObject146.bin" ContentType="application/vnd.openxmlformats-officedocument.oleObject"/>
  <Override PartName="/xl/embeddings/oleObject147.bin" ContentType="application/vnd.openxmlformats-officedocument.oleObject"/>
  <Override PartName="/xl/embeddings/oleObject148.bin" ContentType="application/vnd.openxmlformats-officedocument.oleObject"/>
  <Override PartName="/xl/embeddings/oleObject149.bin" ContentType="application/vnd.openxmlformats-officedocument.oleObject"/>
  <Override PartName="/xl/embeddings/oleObject150.bin" ContentType="application/vnd.openxmlformats-officedocument.oleObject"/>
  <Override PartName="/xl/embeddings/oleObject151.bin" ContentType="application/vnd.openxmlformats-officedocument.oleObject"/>
  <Override PartName="/xl/embeddings/oleObject152.bin" ContentType="application/vnd.openxmlformats-officedocument.oleObject"/>
  <Override PartName="/xl/embeddings/oleObject153.bin" ContentType="application/vnd.openxmlformats-officedocument.oleObject"/>
  <Override PartName="/xl/embeddings/oleObject154.bin" ContentType="application/vnd.openxmlformats-officedocument.oleObject"/>
  <Override PartName="/xl/embeddings/oleObject155.bin" ContentType="application/vnd.openxmlformats-officedocument.oleObject"/>
  <Override PartName="/xl/embeddings/oleObject156.bin" ContentType="application/vnd.openxmlformats-officedocument.oleObject"/>
  <Override PartName="/xl/embeddings/oleObject157.bin" ContentType="application/vnd.openxmlformats-officedocument.oleObject"/>
  <Override PartName="/xl/embeddings/oleObject158.bin" ContentType="application/vnd.openxmlformats-officedocument.oleObject"/>
  <Override PartName="/xl/embeddings/oleObject159.bin" ContentType="application/vnd.openxmlformats-officedocument.oleObject"/>
  <Override PartName="/xl/embeddings/oleObject160.bin" ContentType="application/vnd.openxmlformats-officedocument.oleObject"/>
  <Override PartName="/xl/embeddings/oleObject161.bin" ContentType="application/vnd.openxmlformats-officedocument.oleObject"/>
  <Override PartName="/xl/embeddings/oleObject162.bin" ContentType="application/vnd.openxmlformats-officedocument.oleObject"/>
  <Override PartName="/xl/embeddings/oleObject163.bin" ContentType="application/vnd.openxmlformats-officedocument.oleObject"/>
  <Override PartName="/xl/embeddings/oleObject164.bin" ContentType="application/vnd.openxmlformats-officedocument.oleObject"/>
  <Override PartName="/xl/embeddings/oleObject165.bin" ContentType="application/vnd.openxmlformats-officedocument.oleObject"/>
  <Override PartName="/xl/embeddings/oleObject166.bin" ContentType="application/vnd.openxmlformats-officedocument.oleObject"/>
  <Override PartName="/xl/embeddings/oleObject167.bin" ContentType="application/vnd.openxmlformats-officedocument.oleObject"/>
  <Override PartName="/xl/embeddings/oleObject168.bin" ContentType="application/vnd.openxmlformats-officedocument.oleObject"/>
  <Override PartName="/xl/embeddings/oleObject169.bin" ContentType="application/vnd.openxmlformats-officedocument.oleObject"/>
  <Override PartName="/xl/embeddings/oleObject170.bin" ContentType="application/vnd.openxmlformats-officedocument.oleObject"/>
  <Override PartName="/xl/embeddings/oleObject171.bin" ContentType="application/vnd.openxmlformats-officedocument.oleObject"/>
  <Override PartName="/xl/embeddings/oleObject172.bin" ContentType="application/vnd.openxmlformats-officedocument.oleObject"/>
  <Override PartName="/xl/embeddings/oleObject173.bin" ContentType="application/vnd.openxmlformats-officedocument.oleObject"/>
  <Override PartName="/xl/embeddings/oleObject174.bin" ContentType="application/vnd.openxmlformats-officedocument.oleObject"/>
  <Override PartName="/xl/embeddings/oleObject175.bin" ContentType="application/vnd.openxmlformats-officedocument.oleObject"/>
  <Override PartName="/xl/embeddings/oleObject176.bin" ContentType="application/vnd.openxmlformats-officedocument.oleObject"/>
  <Override PartName="/xl/embeddings/oleObject177.bin" ContentType="application/vnd.openxmlformats-officedocument.oleObject"/>
  <Override PartName="/xl/embeddings/oleObject178.bin" ContentType="application/vnd.openxmlformats-officedocument.oleObject"/>
  <Override PartName="/xl/embeddings/oleObject179.bin" ContentType="application/vnd.openxmlformats-officedocument.oleObject"/>
  <Override PartName="/xl/embeddings/oleObject180.bin" ContentType="application/vnd.openxmlformats-officedocument.oleObject"/>
  <Override PartName="/xl/embeddings/oleObject181.bin" ContentType="application/vnd.openxmlformats-officedocument.oleObject"/>
  <Override PartName="/xl/embeddings/oleObject182.bin" ContentType="application/vnd.openxmlformats-officedocument.oleObject"/>
  <Override PartName="/xl/embeddings/oleObject183.bin" ContentType="application/vnd.openxmlformats-officedocument.oleObject"/>
  <Override PartName="/xl/embeddings/oleObject184.bin" ContentType="application/vnd.openxmlformats-officedocument.oleObject"/>
  <Override PartName="/xl/embeddings/oleObject185.bin" ContentType="application/vnd.openxmlformats-officedocument.oleObject"/>
  <Override PartName="/xl/embeddings/oleObject186.bin" ContentType="application/vnd.openxmlformats-officedocument.oleObject"/>
  <Override PartName="/xl/embeddings/oleObject187.bin" ContentType="application/vnd.openxmlformats-officedocument.oleObject"/>
  <Override PartName="/xl/embeddings/oleObject188.bin" ContentType="application/vnd.openxmlformats-officedocument.oleObject"/>
  <Override PartName="/xl/embeddings/oleObject189.bin" ContentType="application/vnd.openxmlformats-officedocument.oleObject"/>
  <Override PartName="/xl/embeddings/oleObject190.bin" ContentType="application/vnd.openxmlformats-officedocument.oleObject"/>
  <Override PartName="/xl/embeddings/oleObject191.bin" ContentType="application/vnd.openxmlformats-officedocument.oleObject"/>
  <Override PartName="/xl/embeddings/oleObject192.bin" ContentType="application/vnd.openxmlformats-officedocument.oleObject"/>
  <Override PartName="/xl/embeddings/oleObject193.bin" ContentType="application/vnd.openxmlformats-officedocument.oleObject"/>
  <Override PartName="/xl/embeddings/oleObject194.bin" ContentType="application/vnd.openxmlformats-officedocument.oleObject"/>
  <Override PartName="/xl/embeddings/oleObject195.bin" ContentType="application/vnd.openxmlformats-officedocument.oleObject"/>
  <Override PartName="/xl/embeddings/oleObject196.bin" ContentType="application/vnd.openxmlformats-officedocument.oleObject"/>
  <Override PartName="/xl/embeddings/oleObject197.bin" ContentType="application/vnd.openxmlformats-officedocument.oleObject"/>
  <Override PartName="/xl/embeddings/oleObject198.bin" ContentType="application/vnd.openxmlformats-officedocument.oleObject"/>
  <Override PartName="/xl/embeddings/oleObject199.bin" ContentType="application/vnd.openxmlformats-officedocument.oleObject"/>
  <Override PartName="/xl/embeddings/oleObject200.bin" ContentType="application/vnd.openxmlformats-officedocument.oleObject"/>
  <Override PartName="/xl/embeddings/oleObject201.bin" ContentType="application/vnd.openxmlformats-officedocument.oleObject"/>
  <Override PartName="/xl/embeddings/oleObject202.bin" ContentType="application/vnd.openxmlformats-officedocument.oleObject"/>
  <Override PartName="/xl/embeddings/oleObject203.bin" ContentType="application/vnd.openxmlformats-officedocument.oleObject"/>
  <Override PartName="/xl/embeddings/oleObject204.bin" ContentType="application/vnd.openxmlformats-officedocument.oleObject"/>
  <Override PartName="/xl/embeddings/oleObject205.bin" ContentType="application/vnd.openxmlformats-officedocument.oleObject"/>
  <Override PartName="/xl/embeddings/oleObject206.bin" ContentType="application/vnd.openxmlformats-officedocument.oleObject"/>
  <Override PartName="/xl/embeddings/oleObject207.bin" ContentType="application/vnd.openxmlformats-officedocument.oleObject"/>
  <Override PartName="/xl/embeddings/oleObject208.bin" ContentType="application/vnd.openxmlformats-officedocument.oleObject"/>
  <Override PartName="/xl/embeddings/oleObject209.bin" ContentType="application/vnd.openxmlformats-officedocument.oleObject"/>
  <Override PartName="/xl/embeddings/oleObject210.bin" ContentType="application/vnd.openxmlformats-officedocument.oleObject"/>
  <Override PartName="/xl/embeddings/oleObject211.bin" ContentType="application/vnd.openxmlformats-officedocument.oleObject"/>
  <Override PartName="/xl/embeddings/oleObject212.bin" ContentType="application/vnd.openxmlformats-officedocument.oleObject"/>
  <Override PartName="/xl/embeddings/oleObject213.bin" ContentType="application/vnd.openxmlformats-officedocument.oleObject"/>
  <Override PartName="/xl/embeddings/oleObject214.bin" ContentType="application/vnd.openxmlformats-officedocument.oleObject"/>
  <Override PartName="/xl/embeddings/oleObject215.bin" ContentType="application/vnd.openxmlformats-officedocument.oleObject"/>
  <Override PartName="/xl/embeddings/oleObject216.bin" ContentType="application/vnd.openxmlformats-officedocument.oleObject"/>
  <Override PartName="/xl/embeddings/oleObject217.bin" ContentType="application/vnd.openxmlformats-officedocument.oleObject"/>
  <Override PartName="/xl/embeddings/oleObject218.bin" ContentType="application/vnd.openxmlformats-officedocument.oleObject"/>
  <Override PartName="/xl/embeddings/oleObject219.bin" ContentType="application/vnd.openxmlformats-officedocument.oleObject"/>
  <Override PartName="/xl/embeddings/oleObject220.bin" ContentType="application/vnd.openxmlformats-officedocument.oleObject"/>
  <Override PartName="/xl/embeddings/oleObject221.bin" ContentType="application/vnd.openxmlformats-officedocument.oleObject"/>
  <Override PartName="/xl/embeddings/oleObject222.bin" ContentType="application/vnd.openxmlformats-officedocument.oleObject"/>
  <Override PartName="/xl/embeddings/oleObject223.bin" ContentType="application/vnd.openxmlformats-officedocument.oleObject"/>
  <Override PartName="/xl/embeddings/oleObject224.bin" ContentType="application/vnd.openxmlformats-officedocument.oleObject"/>
  <Override PartName="/xl/embeddings/oleObject225.bin" ContentType="application/vnd.openxmlformats-officedocument.oleObject"/>
  <Override PartName="/xl/embeddings/oleObject226.bin" ContentType="application/vnd.openxmlformats-officedocument.oleObject"/>
  <Override PartName="/xl/embeddings/oleObject227.bin" ContentType="application/vnd.openxmlformats-officedocument.oleObject"/>
  <Override PartName="/xl/embeddings/oleObject228.bin" ContentType="application/vnd.openxmlformats-officedocument.oleObject"/>
  <Override PartName="/xl/embeddings/oleObject229.bin" ContentType="application/vnd.openxmlformats-officedocument.oleObject"/>
  <Override PartName="/xl/embeddings/oleObject230.bin" ContentType="application/vnd.openxmlformats-officedocument.oleObject"/>
  <Override PartName="/xl/embeddings/oleObject231.bin" ContentType="application/vnd.openxmlformats-officedocument.oleObject"/>
  <Override PartName="/xl/embeddings/oleObject232.bin" ContentType="application/vnd.openxmlformats-officedocument.oleObject"/>
  <Override PartName="/xl/embeddings/oleObject233.bin" ContentType="application/vnd.openxmlformats-officedocument.oleObject"/>
  <Override PartName="/xl/embeddings/oleObject234.bin" ContentType="application/vnd.openxmlformats-officedocument.oleObject"/>
  <Override PartName="/xl/embeddings/oleObject235.bin" ContentType="application/vnd.openxmlformats-officedocument.oleObject"/>
  <Override PartName="/xl/embeddings/oleObject236.bin" ContentType="application/vnd.openxmlformats-officedocument.oleObject"/>
  <Override PartName="/xl/embeddings/oleObject237.bin" ContentType="application/vnd.openxmlformats-officedocument.oleObject"/>
  <Override PartName="/xl/embeddings/oleObject238.bin" ContentType="application/vnd.openxmlformats-officedocument.oleObject"/>
  <Override PartName="/xl/embeddings/oleObject239.bin" ContentType="application/vnd.openxmlformats-officedocument.oleObject"/>
  <Override PartName="/xl/embeddings/oleObject240.bin" ContentType="application/vnd.openxmlformats-officedocument.oleObject"/>
  <Override PartName="/xl/embeddings/oleObject241.bin" ContentType="application/vnd.openxmlformats-officedocument.oleObject"/>
  <Override PartName="/xl/embeddings/oleObject242.bin" ContentType="application/vnd.openxmlformats-officedocument.oleObject"/>
  <Override PartName="/xl/embeddings/oleObject243.bin" ContentType="application/vnd.openxmlformats-officedocument.oleObject"/>
  <Override PartName="/xl/embeddings/oleObject244.bin" ContentType="application/vnd.openxmlformats-officedocument.oleObject"/>
  <Override PartName="/xl/embeddings/oleObject245.bin" ContentType="application/vnd.openxmlformats-officedocument.oleObject"/>
  <Override PartName="/xl/embeddings/oleObject246.bin" ContentType="application/vnd.openxmlformats-officedocument.oleObject"/>
  <Override PartName="/xl/embeddings/oleObject247.bin" ContentType="application/vnd.openxmlformats-officedocument.oleObject"/>
  <Override PartName="/xl/embeddings/oleObject248.bin" ContentType="application/vnd.openxmlformats-officedocument.oleObject"/>
  <Override PartName="/xl/embeddings/oleObject249.bin" ContentType="application/vnd.openxmlformats-officedocument.oleObject"/>
  <Override PartName="/xl/embeddings/oleObject250.bin" ContentType="application/vnd.openxmlformats-officedocument.oleObject"/>
  <Override PartName="/xl/embeddings/oleObject251.bin" ContentType="application/vnd.openxmlformats-officedocument.oleObject"/>
  <Override PartName="/xl/embeddings/oleObject252.bin" ContentType="application/vnd.openxmlformats-officedocument.oleObject"/>
  <Override PartName="/xl/embeddings/oleObject253.bin" ContentType="application/vnd.openxmlformats-officedocument.oleObject"/>
  <Override PartName="/xl/embeddings/oleObject254.bin" ContentType="application/vnd.openxmlformats-officedocument.oleObject"/>
  <Override PartName="/xl/embeddings/oleObject255.bin" ContentType="application/vnd.openxmlformats-officedocument.oleObject"/>
  <Override PartName="/xl/embeddings/oleObject256.bin" ContentType="application/vnd.openxmlformats-officedocument.oleObject"/>
  <Override PartName="/xl/embeddings/oleObject257.bin" ContentType="application/vnd.openxmlformats-officedocument.oleObject"/>
  <Override PartName="/xl/embeddings/oleObject258.bin" ContentType="application/vnd.openxmlformats-officedocument.oleObject"/>
  <Override PartName="/xl/embeddings/oleObject259.bin" ContentType="application/vnd.openxmlformats-officedocument.oleObject"/>
  <Override PartName="/xl/embeddings/oleObject260.bin" ContentType="application/vnd.openxmlformats-officedocument.oleObject"/>
  <Override PartName="/xl/embeddings/oleObject261.bin" ContentType="application/vnd.openxmlformats-officedocument.oleObject"/>
  <Override PartName="/xl/embeddings/oleObject262.bin" ContentType="application/vnd.openxmlformats-officedocument.oleObject"/>
  <Override PartName="/xl/embeddings/oleObject263.bin" ContentType="application/vnd.openxmlformats-officedocument.oleObject"/>
  <Override PartName="/xl/embeddings/oleObject264.bin" ContentType="application/vnd.openxmlformats-officedocument.oleObject"/>
  <Override PartName="/xl/embeddings/oleObject265.bin" ContentType="application/vnd.openxmlformats-officedocument.oleObject"/>
  <Override PartName="/xl/embeddings/oleObject266.bin" ContentType="application/vnd.openxmlformats-officedocument.oleObject"/>
  <Override PartName="/xl/embeddings/oleObject267.bin" ContentType="application/vnd.openxmlformats-officedocument.oleObject"/>
  <Override PartName="/xl/embeddings/oleObject268.bin" ContentType="application/vnd.openxmlformats-officedocument.oleObject"/>
  <Override PartName="/xl/embeddings/oleObject269.bin" ContentType="application/vnd.openxmlformats-officedocument.oleObject"/>
  <Override PartName="/xl/embeddings/oleObject270.bin" ContentType="application/vnd.openxmlformats-officedocument.oleObject"/>
  <Override PartName="/xl/embeddings/oleObject271.bin" ContentType="application/vnd.openxmlformats-officedocument.oleObject"/>
  <Override PartName="/xl/embeddings/oleObject272.bin" ContentType="application/vnd.openxmlformats-officedocument.oleObject"/>
  <Override PartName="/xl/embeddings/oleObject273.bin" ContentType="application/vnd.openxmlformats-officedocument.oleObject"/>
  <Override PartName="/xl/embeddings/oleObject274.bin" ContentType="application/vnd.openxmlformats-officedocument.oleObject"/>
  <Override PartName="/xl/embeddings/oleObject275.bin" ContentType="application/vnd.openxmlformats-officedocument.oleObject"/>
  <Override PartName="/xl/embeddings/oleObject276.bin" ContentType="application/vnd.openxmlformats-officedocument.oleObject"/>
  <Override PartName="/xl/embeddings/oleObject277.bin" ContentType="application/vnd.openxmlformats-officedocument.oleObject"/>
  <Override PartName="/xl/embeddings/oleObject278.bin" ContentType="application/vnd.openxmlformats-officedocument.oleObject"/>
  <Override PartName="/xl/embeddings/oleObject279.bin" ContentType="application/vnd.openxmlformats-officedocument.oleObject"/>
  <Override PartName="/xl/embeddings/oleObject280.bin" ContentType="application/vnd.openxmlformats-officedocument.oleObject"/>
  <Override PartName="/xl/embeddings/oleObject281.bin" ContentType="application/vnd.openxmlformats-officedocument.oleObject"/>
  <Override PartName="/xl/embeddings/oleObject282.bin" ContentType="application/vnd.openxmlformats-officedocument.oleObject"/>
  <Override PartName="/xl/embeddings/oleObject283.bin" ContentType="application/vnd.openxmlformats-officedocument.oleObject"/>
  <Override PartName="/xl/embeddings/oleObject284.bin" ContentType="application/vnd.openxmlformats-officedocument.oleObject"/>
  <Override PartName="/xl/embeddings/oleObject285.bin" ContentType="application/vnd.openxmlformats-officedocument.oleObject"/>
  <Override PartName="/xl/embeddings/oleObject286.bin" ContentType="application/vnd.openxmlformats-officedocument.oleObject"/>
  <Override PartName="/xl/embeddings/oleObject287.bin" ContentType="application/vnd.openxmlformats-officedocument.oleObject"/>
  <Override PartName="/xl/embeddings/oleObject288.bin" ContentType="application/vnd.openxmlformats-officedocument.oleObject"/>
  <Override PartName="/xl/embeddings/oleObject289.bin" ContentType="application/vnd.openxmlformats-officedocument.oleObject"/>
  <Override PartName="/xl/embeddings/oleObject290.bin" ContentType="application/vnd.openxmlformats-officedocument.oleObject"/>
  <Override PartName="/xl/embeddings/oleObject291.bin" ContentType="application/vnd.openxmlformats-officedocument.oleObject"/>
  <Override PartName="/xl/embeddings/oleObject292.bin" ContentType="application/vnd.openxmlformats-officedocument.oleObject"/>
  <Override PartName="/xl/embeddings/oleObject293.bin" ContentType="application/vnd.openxmlformats-officedocument.oleObject"/>
  <Override PartName="/xl/embeddings/oleObject294.bin" ContentType="application/vnd.openxmlformats-officedocument.oleObject"/>
  <Override PartName="/xl/embeddings/oleObject295.bin" ContentType="application/vnd.openxmlformats-officedocument.oleObject"/>
  <Override PartName="/xl/embeddings/oleObject296.bin" ContentType="application/vnd.openxmlformats-officedocument.oleObject"/>
  <Override PartName="/xl/embeddings/oleObject297.bin" ContentType="application/vnd.openxmlformats-officedocument.oleObject"/>
  <Override PartName="/xl/embeddings/oleObject298.bin" ContentType="application/vnd.openxmlformats-officedocument.oleObject"/>
  <Override PartName="/xl/embeddings/oleObject299.bin" ContentType="application/vnd.openxmlformats-officedocument.oleObject"/>
  <Override PartName="/xl/embeddings/oleObject300.bin" ContentType="application/vnd.openxmlformats-officedocument.oleObject"/>
  <Override PartName="/xl/embeddings/oleObject301.bin" ContentType="application/vnd.openxmlformats-officedocument.oleObject"/>
  <Override PartName="/xl/embeddings/oleObject302.bin" ContentType="application/vnd.openxmlformats-officedocument.oleObject"/>
  <Override PartName="/xl/embeddings/oleObject303.bin" ContentType="application/vnd.openxmlformats-officedocument.oleObject"/>
  <Override PartName="/xl/embeddings/oleObject304.bin" ContentType="application/vnd.openxmlformats-officedocument.oleObject"/>
  <Override PartName="/xl/embeddings/oleObject305.bin" ContentType="application/vnd.openxmlformats-officedocument.oleObject"/>
  <Override PartName="/xl/embeddings/oleObject306.bin" ContentType="application/vnd.openxmlformats-officedocument.oleObject"/>
  <Override PartName="/xl/embeddings/oleObject307.bin" ContentType="application/vnd.openxmlformats-officedocument.oleObject"/>
  <Override PartName="/xl/embeddings/oleObject308.bin" ContentType="application/vnd.openxmlformats-officedocument.oleObject"/>
  <Override PartName="/xl/embeddings/oleObject309.bin" ContentType="application/vnd.openxmlformats-officedocument.oleObject"/>
  <Override PartName="/xl/embeddings/oleObject310.bin" ContentType="application/vnd.openxmlformats-officedocument.oleObject"/>
  <Override PartName="/xl/embeddings/oleObject311.bin" ContentType="application/vnd.openxmlformats-officedocument.oleObject"/>
  <Override PartName="/xl/embeddings/oleObject312.bin" ContentType="application/vnd.openxmlformats-officedocument.oleObject"/>
  <Override PartName="/xl/embeddings/oleObject313.bin" ContentType="application/vnd.openxmlformats-officedocument.oleObject"/>
  <Override PartName="/xl/embeddings/oleObject314.bin" ContentType="application/vnd.openxmlformats-officedocument.oleObject"/>
  <Override PartName="/xl/embeddings/oleObject315.bin" ContentType="application/vnd.openxmlformats-officedocument.oleObject"/>
  <Override PartName="/xl/embeddings/oleObject316.bin" ContentType="application/vnd.openxmlformats-officedocument.oleObject"/>
  <Override PartName="/xl/embeddings/oleObject317.bin" ContentType="application/vnd.openxmlformats-officedocument.oleObject"/>
  <Override PartName="/xl/embeddings/oleObject318.bin" ContentType="application/vnd.openxmlformats-officedocument.oleObject"/>
  <Override PartName="/xl/embeddings/oleObject319.bin" ContentType="application/vnd.openxmlformats-officedocument.oleObject"/>
  <Override PartName="/xl/embeddings/oleObject320.bin" ContentType="application/vnd.openxmlformats-officedocument.oleObject"/>
  <Override PartName="/xl/embeddings/oleObject321.bin" ContentType="application/vnd.openxmlformats-officedocument.oleObject"/>
  <Override PartName="/xl/embeddings/oleObject322.bin" ContentType="application/vnd.openxmlformats-officedocument.oleObject"/>
  <Override PartName="/xl/embeddings/oleObject323.bin" ContentType="application/vnd.openxmlformats-officedocument.oleObject"/>
  <Override PartName="/xl/embeddings/oleObject324.bin" ContentType="application/vnd.openxmlformats-officedocument.oleObject"/>
  <Override PartName="/xl/embeddings/oleObject325.bin" ContentType="application/vnd.openxmlformats-officedocument.oleObject"/>
  <Override PartName="/xl/embeddings/oleObject326.bin" ContentType="application/vnd.openxmlformats-officedocument.oleObject"/>
  <Override PartName="/xl/embeddings/oleObject327.bin" ContentType="application/vnd.openxmlformats-officedocument.oleObject"/>
  <Override PartName="/xl/embeddings/oleObject328.bin" ContentType="application/vnd.openxmlformats-officedocument.oleObject"/>
  <Override PartName="/xl/embeddings/oleObject329.bin" ContentType="application/vnd.openxmlformats-officedocument.oleObject"/>
  <Override PartName="/xl/embeddings/oleObject330.bin" ContentType="application/vnd.openxmlformats-officedocument.oleObject"/>
  <Override PartName="/xl/embeddings/oleObject331.bin" ContentType="application/vnd.openxmlformats-officedocument.oleObject"/>
  <Override PartName="/xl/embeddings/oleObject332.bin" ContentType="application/vnd.openxmlformats-officedocument.oleObject"/>
  <Override PartName="/xl/embeddings/oleObject333.bin" ContentType="application/vnd.openxmlformats-officedocument.oleObject"/>
  <Override PartName="/xl/embeddings/oleObject334.bin" ContentType="application/vnd.openxmlformats-officedocument.oleObject"/>
  <Override PartName="/xl/embeddings/oleObject335.bin" ContentType="application/vnd.openxmlformats-officedocument.oleObject"/>
  <Override PartName="/xl/embeddings/oleObject336.bin" ContentType="application/vnd.openxmlformats-officedocument.oleObject"/>
  <Override PartName="/xl/embeddings/oleObject337.bin" ContentType="application/vnd.openxmlformats-officedocument.oleObject"/>
  <Override PartName="/xl/embeddings/oleObject338.bin" ContentType="application/vnd.openxmlformats-officedocument.oleObject"/>
  <Override PartName="/xl/embeddings/oleObject339.bin" ContentType="application/vnd.openxmlformats-officedocument.oleObject"/>
  <Override PartName="/xl/embeddings/oleObject340.bin" ContentType="application/vnd.openxmlformats-officedocument.oleObject"/>
  <Override PartName="/xl/embeddings/oleObject341.bin" ContentType="application/vnd.openxmlformats-officedocument.oleObject"/>
  <Override PartName="/xl/embeddings/oleObject342.bin" ContentType="application/vnd.openxmlformats-officedocument.oleObject"/>
  <Override PartName="/xl/embeddings/oleObject343.bin" ContentType="application/vnd.openxmlformats-officedocument.oleObject"/>
  <Override PartName="/xl/embeddings/oleObject344.bin" ContentType="application/vnd.openxmlformats-officedocument.oleObject"/>
  <Override PartName="/xl/embeddings/oleObject345.bin" ContentType="application/vnd.openxmlformats-officedocument.oleObject"/>
  <Override PartName="/xl/embeddings/oleObject346.bin" ContentType="application/vnd.openxmlformats-officedocument.oleObject"/>
  <Override PartName="/xl/embeddings/oleObject347.bin" ContentType="application/vnd.openxmlformats-officedocument.oleObject"/>
  <Override PartName="/xl/embeddings/oleObject348.bin" ContentType="application/vnd.openxmlformats-officedocument.oleObject"/>
  <Override PartName="/xl/embeddings/oleObject349.bin" ContentType="application/vnd.openxmlformats-officedocument.oleObject"/>
  <Override PartName="/xl/embeddings/oleObject350.bin" ContentType="application/vnd.openxmlformats-officedocument.oleObject"/>
  <Override PartName="/xl/embeddings/oleObject351.bin" ContentType="application/vnd.openxmlformats-officedocument.oleObject"/>
  <Override PartName="/xl/embeddings/oleObject352.bin" ContentType="application/vnd.openxmlformats-officedocument.oleObject"/>
  <Override PartName="/xl/embeddings/oleObject353.bin" ContentType="application/vnd.openxmlformats-officedocument.oleObject"/>
  <Override PartName="/xl/embeddings/oleObject354.bin" ContentType="application/vnd.openxmlformats-officedocument.oleObject"/>
  <Override PartName="/xl/embeddings/oleObject355.bin" ContentType="application/vnd.openxmlformats-officedocument.oleObject"/>
  <Override PartName="/xl/embeddings/oleObject356.bin" ContentType="application/vnd.openxmlformats-officedocument.oleObject"/>
  <Override PartName="/xl/embeddings/oleObject357.bin" ContentType="application/vnd.openxmlformats-officedocument.oleObject"/>
  <Override PartName="/xl/embeddings/oleObject358.bin" ContentType="application/vnd.openxmlformats-officedocument.oleObject"/>
  <Override PartName="/xl/embeddings/oleObject359.bin" ContentType="application/vnd.openxmlformats-officedocument.oleObject"/>
  <Override PartName="/xl/embeddings/oleObject360.bin" ContentType="application/vnd.openxmlformats-officedocument.oleObject"/>
  <Override PartName="/xl/embeddings/oleObject361.bin" ContentType="application/vnd.openxmlformats-officedocument.oleObject"/>
  <Override PartName="/xl/embeddings/oleObject362.bin" ContentType="application/vnd.openxmlformats-officedocument.oleObject"/>
  <Override PartName="/xl/embeddings/oleObject363.bin" ContentType="application/vnd.openxmlformats-officedocument.oleObject"/>
  <Override PartName="/xl/embeddings/oleObject364.bin" ContentType="application/vnd.openxmlformats-officedocument.oleObject"/>
  <Override PartName="/xl/embeddings/oleObject365.bin" ContentType="application/vnd.openxmlformats-officedocument.oleObject"/>
  <Override PartName="/xl/embeddings/oleObject366.bin" ContentType="application/vnd.openxmlformats-officedocument.oleObject"/>
  <Override PartName="/xl/embeddings/oleObject367.bin" ContentType="application/vnd.openxmlformats-officedocument.oleObject"/>
  <Override PartName="/xl/embeddings/oleObject368.bin" ContentType="application/vnd.openxmlformats-officedocument.oleObject"/>
  <Override PartName="/xl/embeddings/oleObject369.bin" ContentType="application/vnd.openxmlformats-officedocument.oleObject"/>
  <Override PartName="/xl/embeddings/oleObject370.bin" ContentType="application/vnd.openxmlformats-officedocument.oleObject"/>
  <Override PartName="/xl/embeddings/oleObject371.bin" ContentType="application/vnd.openxmlformats-officedocument.oleObject"/>
  <Override PartName="/xl/embeddings/oleObject372.bin" ContentType="application/vnd.openxmlformats-officedocument.oleObject"/>
  <Override PartName="/xl/embeddings/oleObject373.bin" ContentType="application/vnd.openxmlformats-officedocument.oleObject"/>
  <Override PartName="/xl/embeddings/oleObject374.bin" ContentType="application/vnd.openxmlformats-officedocument.oleObject"/>
  <Override PartName="/xl/embeddings/oleObject375.bin" ContentType="application/vnd.openxmlformats-officedocument.oleObject"/>
  <Override PartName="/xl/embeddings/oleObject376.bin" ContentType="application/vnd.openxmlformats-officedocument.oleObject"/>
  <Override PartName="/xl/embeddings/oleObject377.bin" ContentType="application/vnd.openxmlformats-officedocument.oleObject"/>
  <Override PartName="/xl/embeddings/oleObject378.bin" ContentType="application/vnd.openxmlformats-officedocument.oleObject"/>
  <Override PartName="/xl/embeddings/oleObject379.bin" ContentType="application/vnd.openxmlformats-officedocument.oleObject"/>
  <Override PartName="/xl/embeddings/oleObject380.bin" ContentType="application/vnd.openxmlformats-officedocument.oleObject"/>
  <Override PartName="/xl/embeddings/oleObject381.bin" ContentType="application/vnd.openxmlformats-officedocument.oleObject"/>
  <Override PartName="/xl/embeddings/oleObject382.bin" ContentType="application/vnd.openxmlformats-officedocument.oleObject"/>
  <Override PartName="/xl/embeddings/oleObject383.bin" ContentType="application/vnd.openxmlformats-officedocument.oleObject"/>
  <Override PartName="/xl/embeddings/oleObject384.bin" ContentType="application/vnd.openxmlformats-officedocument.oleObject"/>
  <Override PartName="/xl/embeddings/oleObject385.bin" ContentType="application/vnd.openxmlformats-officedocument.oleObject"/>
  <Override PartName="/xl/embeddings/oleObject386.bin" ContentType="application/vnd.openxmlformats-officedocument.oleObject"/>
  <Override PartName="/xl/embeddings/oleObject387.bin" ContentType="application/vnd.openxmlformats-officedocument.oleObject"/>
  <Override PartName="/xl/embeddings/oleObject388.bin" ContentType="application/vnd.openxmlformats-officedocument.oleObject"/>
  <Override PartName="/xl/embeddings/oleObject389.bin" ContentType="application/vnd.openxmlformats-officedocument.oleObject"/>
  <Override PartName="/xl/embeddings/oleObject390.bin" ContentType="application/vnd.openxmlformats-officedocument.oleObject"/>
  <Override PartName="/xl/embeddings/oleObject391.bin" ContentType="application/vnd.openxmlformats-officedocument.oleObject"/>
  <Override PartName="/xl/embeddings/oleObject392.bin" ContentType="application/vnd.openxmlformats-officedocument.oleObject"/>
  <Override PartName="/xl/embeddings/oleObject393.bin" ContentType="application/vnd.openxmlformats-officedocument.oleObject"/>
  <Override PartName="/xl/embeddings/oleObject394.bin" ContentType="application/vnd.openxmlformats-officedocument.oleObject"/>
  <Override PartName="/xl/embeddings/oleObject395.bin" ContentType="application/vnd.openxmlformats-officedocument.oleObject"/>
  <Override PartName="/xl/embeddings/oleObject396.bin" ContentType="application/vnd.openxmlformats-officedocument.oleObject"/>
  <Override PartName="/xl/embeddings/oleObject397.bin" ContentType="application/vnd.openxmlformats-officedocument.oleObject"/>
  <Override PartName="/xl/embeddings/oleObject398.bin" ContentType="application/vnd.openxmlformats-officedocument.oleObject"/>
  <Override PartName="/xl/embeddings/oleObject399.bin" ContentType="application/vnd.openxmlformats-officedocument.oleObject"/>
  <Override PartName="/xl/embeddings/oleObject400.bin" ContentType="application/vnd.openxmlformats-officedocument.oleObject"/>
  <Override PartName="/xl/embeddings/oleObject401.bin" ContentType="application/vnd.openxmlformats-officedocument.oleObject"/>
  <Override PartName="/xl/embeddings/oleObject402.bin" ContentType="application/vnd.openxmlformats-officedocument.oleObject"/>
  <Override PartName="/xl/embeddings/oleObject403.bin" ContentType="application/vnd.openxmlformats-officedocument.oleObject"/>
  <Override PartName="/xl/embeddings/oleObject404.bin" ContentType="application/vnd.openxmlformats-officedocument.oleObject"/>
  <Override PartName="/xl/embeddings/oleObject405.bin" ContentType="application/vnd.openxmlformats-officedocument.oleObject"/>
  <Override PartName="/xl/embeddings/oleObject406.bin" ContentType="application/vnd.openxmlformats-officedocument.oleObject"/>
  <Override PartName="/xl/embeddings/oleObject407.bin" ContentType="application/vnd.openxmlformats-officedocument.oleObject"/>
  <Override PartName="/xl/embeddings/oleObject408.bin" ContentType="application/vnd.openxmlformats-officedocument.oleObject"/>
  <Override PartName="/xl/embeddings/oleObject409.bin" ContentType="application/vnd.openxmlformats-officedocument.oleObject"/>
  <Override PartName="/xl/embeddings/oleObject410.bin" ContentType="application/vnd.openxmlformats-officedocument.oleObject"/>
  <Override PartName="/xl/embeddings/oleObject411.bin" ContentType="application/vnd.openxmlformats-officedocument.oleObject"/>
  <Override PartName="/xl/embeddings/oleObject412.bin" ContentType="application/vnd.openxmlformats-officedocument.oleObject"/>
  <Override PartName="/xl/embeddings/oleObject413.bin" ContentType="application/vnd.openxmlformats-officedocument.oleObject"/>
  <Override PartName="/xl/embeddings/oleObject414.bin" ContentType="application/vnd.openxmlformats-officedocument.oleObject"/>
  <Override PartName="/xl/embeddings/oleObject415.bin" ContentType="application/vnd.openxmlformats-officedocument.oleObject"/>
  <Override PartName="/xl/embeddings/oleObject416.bin" ContentType="application/vnd.openxmlformats-officedocument.oleObject"/>
  <Override PartName="/xl/embeddings/oleObject417.bin" ContentType="application/vnd.openxmlformats-officedocument.oleObject"/>
  <Override PartName="/xl/embeddings/oleObject418.bin" ContentType="application/vnd.openxmlformats-officedocument.oleObject"/>
  <Override PartName="/xl/embeddings/oleObject419.bin" ContentType="application/vnd.openxmlformats-officedocument.oleObject"/>
  <Override PartName="/xl/embeddings/oleObject420.bin" ContentType="application/vnd.openxmlformats-officedocument.oleObject"/>
  <Override PartName="/xl/embeddings/oleObject421.bin" ContentType="application/vnd.openxmlformats-officedocument.oleObject"/>
  <Override PartName="/xl/embeddings/oleObject422.bin" ContentType="application/vnd.openxmlformats-officedocument.oleObject"/>
  <Override PartName="/xl/embeddings/oleObject423.bin" ContentType="application/vnd.openxmlformats-officedocument.oleObject"/>
  <Override PartName="/xl/embeddings/oleObject424.bin" ContentType="application/vnd.openxmlformats-officedocument.oleObject"/>
  <Override PartName="/xl/embeddings/oleObject425.bin" ContentType="application/vnd.openxmlformats-officedocument.oleObject"/>
  <Override PartName="/xl/embeddings/oleObject426.bin" ContentType="application/vnd.openxmlformats-officedocument.oleObject"/>
  <Override PartName="/xl/embeddings/oleObject427.bin" ContentType="application/vnd.openxmlformats-officedocument.oleObject"/>
  <Override PartName="/xl/embeddings/oleObject428.bin" ContentType="application/vnd.openxmlformats-officedocument.oleObject"/>
  <Override PartName="/xl/embeddings/oleObject429.bin" ContentType="application/vnd.openxmlformats-officedocument.oleObject"/>
  <Override PartName="/xl/embeddings/oleObject430.bin" ContentType="application/vnd.openxmlformats-officedocument.oleObject"/>
  <Override PartName="/xl/embeddings/oleObject431.bin" ContentType="application/vnd.openxmlformats-officedocument.oleObject"/>
  <Override PartName="/xl/embeddings/oleObject432.bin" ContentType="application/vnd.openxmlformats-officedocument.oleObject"/>
  <Override PartName="/xl/embeddings/oleObject433.bin" ContentType="application/vnd.openxmlformats-officedocument.oleObject"/>
  <Override PartName="/xl/embeddings/oleObject434.bin" ContentType="application/vnd.openxmlformats-officedocument.oleObject"/>
  <Override PartName="/xl/embeddings/oleObject435.bin" ContentType="application/vnd.openxmlformats-officedocument.oleObject"/>
  <Override PartName="/xl/embeddings/oleObject436.bin" ContentType="application/vnd.openxmlformats-officedocument.oleObject"/>
  <Override PartName="/xl/embeddings/oleObject437.bin" ContentType="application/vnd.openxmlformats-officedocument.oleObject"/>
  <Override PartName="/xl/embeddings/oleObject438.bin" ContentType="application/vnd.openxmlformats-officedocument.oleObject"/>
  <Override PartName="/xl/embeddings/oleObject439.bin" ContentType="application/vnd.openxmlformats-officedocument.oleObject"/>
  <Override PartName="/xl/embeddings/oleObject440.bin" ContentType="application/vnd.openxmlformats-officedocument.oleObject"/>
  <Override PartName="/xl/embeddings/oleObject441.bin" ContentType="application/vnd.openxmlformats-officedocument.oleObject"/>
  <Override PartName="/xl/embeddings/oleObject442.bin" ContentType="application/vnd.openxmlformats-officedocument.oleObject"/>
  <Override PartName="/xl/embeddings/oleObject443.bin" ContentType="application/vnd.openxmlformats-officedocument.oleObject"/>
  <Override PartName="/xl/embeddings/oleObject444.bin" ContentType="application/vnd.openxmlformats-officedocument.oleObject"/>
  <Override PartName="/xl/embeddings/oleObject445.bin" ContentType="application/vnd.openxmlformats-officedocument.oleObject"/>
  <Override PartName="/xl/embeddings/oleObject446.bin" ContentType="application/vnd.openxmlformats-officedocument.oleObject"/>
  <Override PartName="/xl/embeddings/oleObject447.bin" ContentType="application/vnd.openxmlformats-officedocument.oleObject"/>
  <Override PartName="/xl/embeddings/oleObject448.bin" ContentType="application/vnd.openxmlformats-officedocument.oleObject"/>
  <Override PartName="/xl/embeddings/oleObject449.bin" ContentType="application/vnd.openxmlformats-officedocument.oleObject"/>
  <Override PartName="/xl/embeddings/oleObject450.bin" ContentType="application/vnd.openxmlformats-officedocument.oleObject"/>
  <Override PartName="/xl/embeddings/oleObject451.bin" ContentType="application/vnd.openxmlformats-officedocument.oleObject"/>
  <Override PartName="/xl/embeddings/oleObject452.bin" ContentType="application/vnd.openxmlformats-officedocument.oleObject"/>
  <Override PartName="/xl/embeddings/oleObject453.bin" ContentType="application/vnd.openxmlformats-officedocument.oleObject"/>
  <Override PartName="/xl/embeddings/oleObject454.bin" ContentType="application/vnd.openxmlformats-officedocument.oleObject"/>
  <Override PartName="/xl/embeddings/oleObject455.bin" ContentType="application/vnd.openxmlformats-officedocument.oleObject"/>
  <Override PartName="/xl/embeddings/oleObject456.bin" ContentType="application/vnd.openxmlformats-officedocument.oleObject"/>
  <Override PartName="/xl/embeddings/oleObject457.bin" ContentType="application/vnd.openxmlformats-officedocument.oleObject"/>
  <Override PartName="/xl/embeddings/oleObject458.bin" ContentType="application/vnd.openxmlformats-officedocument.oleObject"/>
  <Override PartName="/xl/embeddings/oleObject459.bin" ContentType="application/vnd.openxmlformats-officedocument.oleObject"/>
  <Override PartName="/xl/embeddings/oleObject460.bin" ContentType="application/vnd.openxmlformats-officedocument.oleObject"/>
  <Override PartName="/xl/embeddings/oleObject461.bin" ContentType="application/vnd.openxmlformats-officedocument.oleObject"/>
  <Override PartName="/xl/embeddings/oleObject462.bin" ContentType="application/vnd.openxmlformats-officedocument.oleObject"/>
  <Override PartName="/xl/embeddings/oleObject463.bin" ContentType="application/vnd.openxmlformats-officedocument.oleObject"/>
  <Override PartName="/xl/embeddings/oleObject464.bin" ContentType="application/vnd.openxmlformats-officedocument.oleObject"/>
  <Override PartName="/xl/embeddings/oleObject465.bin" ContentType="application/vnd.openxmlformats-officedocument.oleObject"/>
  <Override PartName="/xl/embeddings/oleObject466.bin" ContentType="application/vnd.openxmlformats-officedocument.oleObject"/>
  <Override PartName="/xl/embeddings/oleObject467.bin" ContentType="application/vnd.openxmlformats-officedocument.oleObject"/>
  <Override PartName="/xl/embeddings/oleObject468.bin" ContentType="application/vnd.openxmlformats-officedocument.oleObject"/>
  <Override PartName="/xl/embeddings/oleObject469.bin" ContentType="application/vnd.openxmlformats-officedocument.oleObject"/>
  <Override PartName="/xl/embeddings/oleObject470.bin" ContentType="application/vnd.openxmlformats-officedocument.oleObject"/>
  <Override PartName="/xl/embeddings/oleObject471.bin" ContentType="application/vnd.openxmlformats-officedocument.oleObject"/>
  <Override PartName="/xl/embeddings/oleObject472.bin" ContentType="application/vnd.openxmlformats-officedocument.oleObject"/>
  <Override PartName="/xl/embeddings/oleObject473.bin" ContentType="application/vnd.openxmlformats-officedocument.oleObject"/>
  <Override PartName="/xl/embeddings/oleObject474.bin" ContentType="application/vnd.openxmlformats-officedocument.oleObject"/>
  <Override PartName="/xl/embeddings/oleObject475.bin" ContentType="application/vnd.openxmlformats-officedocument.oleObject"/>
  <Override PartName="/xl/embeddings/oleObject476.bin" ContentType="application/vnd.openxmlformats-officedocument.oleObject"/>
  <Override PartName="/xl/embeddings/oleObject477.bin" ContentType="application/vnd.openxmlformats-officedocument.oleObject"/>
  <Override PartName="/xl/embeddings/oleObject478.bin" ContentType="application/vnd.openxmlformats-officedocument.oleObject"/>
  <Override PartName="/xl/embeddings/oleObject479.bin" ContentType="application/vnd.openxmlformats-officedocument.oleObject"/>
  <Override PartName="/xl/embeddings/oleObject480.bin" ContentType="application/vnd.openxmlformats-officedocument.oleObject"/>
  <Override PartName="/xl/embeddings/oleObject481.bin" ContentType="application/vnd.openxmlformats-officedocument.oleObject"/>
  <Override PartName="/xl/embeddings/oleObject482.bin" ContentType="application/vnd.openxmlformats-officedocument.oleObject"/>
  <Override PartName="/xl/embeddings/oleObject483.bin" ContentType="application/vnd.openxmlformats-officedocument.oleObject"/>
  <Override PartName="/xl/embeddings/oleObject484.bin" ContentType="application/vnd.openxmlformats-officedocument.oleObject"/>
  <Override PartName="/xl/embeddings/oleObject485.bin" ContentType="application/vnd.openxmlformats-officedocument.oleObject"/>
  <Override PartName="/xl/embeddings/oleObject486.bin" ContentType="application/vnd.openxmlformats-officedocument.oleObject"/>
  <Override PartName="/xl/embeddings/oleObject487.bin" ContentType="application/vnd.openxmlformats-officedocument.oleObject"/>
  <Override PartName="/xl/embeddings/oleObject488.bin" ContentType="application/vnd.openxmlformats-officedocument.oleObject"/>
  <Override PartName="/xl/embeddings/oleObject489.bin" ContentType="application/vnd.openxmlformats-officedocument.oleObject"/>
  <Override PartName="/xl/embeddings/oleObject490.bin" ContentType="application/vnd.openxmlformats-officedocument.oleObject"/>
  <Override PartName="/xl/embeddings/oleObject491.bin" ContentType="application/vnd.openxmlformats-officedocument.oleObject"/>
  <Override PartName="/xl/embeddings/oleObject492.bin" ContentType="application/vnd.openxmlformats-officedocument.oleObject"/>
  <Override PartName="/xl/embeddings/oleObject493.bin" ContentType="application/vnd.openxmlformats-officedocument.oleObject"/>
  <Override PartName="/xl/embeddings/oleObject494.bin" ContentType="application/vnd.openxmlformats-officedocument.oleObject"/>
  <Override PartName="/xl/embeddings/oleObject495.bin" ContentType="application/vnd.openxmlformats-officedocument.oleObject"/>
  <Override PartName="/xl/embeddings/oleObject496.bin" ContentType="application/vnd.openxmlformats-officedocument.oleObject"/>
  <Override PartName="/xl/embeddings/oleObject497.bin" ContentType="application/vnd.openxmlformats-officedocument.oleObject"/>
  <Override PartName="/xl/embeddings/oleObject498.bin" ContentType="application/vnd.openxmlformats-officedocument.oleObject"/>
  <Override PartName="/xl/embeddings/oleObject499.bin" ContentType="application/vnd.openxmlformats-officedocument.oleObject"/>
  <Override PartName="/xl/embeddings/oleObject500.bin" ContentType="application/vnd.openxmlformats-officedocument.oleObject"/>
  <Override PartName="/xl/embeddings/oleObject501.bin" ContentType="application/vnd.openxmlformats-officedocument.oleObject"/>
  <Override PartName="/xl/embeddings/oleObject502.bin" ContentType="application/vnd.openxmlformats-officedocument.oleObject"/>
  <Override PartName="/xl/embeddings/oleObject503.bin" ContentType="application/vnd.openxmlformats-officedocument.oleObject"/>
  <Override PartName="/xl/embeddings/oleObject504.bin" ContentType="application/vnd.openxmlformats-officedocument.oleObject"/>
  <Override PartName="/xl/embeddings/oleObject505.bin" ContentType="application/vnd.openxmlformats-officedocument.oleObject"/>
  <Override PartName="/xl/embeddings/oleObject506.bin" ContentType="application/vnd.openxmlformats-officedocument.oleObject"/>
  <Override PartName="/xl/embeddings/oleObject507.bin" ContentType="application/vnd.openxmlformats-officedocument.oleObject"/>
  <Override PartName="/xl/embeddings/oleObject508.bin" ContentType="application/vnd.openxmlformats-officedocument.oleObject"/>
  <Override PartName="/xl/embeddings/oleObject509.bin" ContentType="application/vnd.openxmlformats-officedocument.oleObject"/>
  <Override PartName="/xl/embeddings/oleObject510.bin" ContentType="application/vnd.openxmlformats-officedocument.oleObject"/>
  <Override PartName="/xl/embeddings/oleObject511.bin" ContentType="application/vnd.openxmlformats-officedocument.oleObject"/>
  <Override PartName="/xl/embeddings/oleObject512.bin" ContentType="application/vnd.openxmlformats-officedocument.oleObject"/>
  <Override PartName="/xl/embeddings/oleObject513.bin" ContentType="application/vnd.openxmlformats-officedocument.oleObject"/>
  <Override PartName="/xl/embeddings/oleObject514.bin" ContentType="application/vnd.openxmlformats-officedocument.oleObject"/>
  <Override PartName="/xl/embeddings/oleObject515.bin" ContentType="application/vnd.openxmlformats-officedocument.oleObject"/>
  <Override PartName="/xl/embeddings/oleObject516.bin" ContentType="application/vnd.openxmlformats-officedocument.oleObject"/>
  <Override PartName="/xl/embeddings/oleObject517.bin" ContentType="application/vnd.openxmlformats-officedocument.oleObject"/>
  <Override PartName="/xl/embeddings/oleObject518.bin" ContentType="application/vnd.openxmlformats-officedocument.oleObject"/>
  <Override PartName="/xl/embeddings/oleObject519.bin" ContentType="application/vnd.openxmlformats-officedocument.oleObject"/>
  <Override PartName="/xl/embeddings/oleObject520.bin" ContentType="application/vnd.openxmlformats-officedocument.oleObject"/>
  <Override PartName="/xl/embeddings/oleObject521.bin" ContentType="application/vnd.openxmlformats-officedocument.oleObject"/>
  <Override PartName="/xl/embeddings/oleObject522.bin" ContentType="application/vnd.openxmlformats-officedocument.oleObject"/>
  <Override PartName="/xl/embeddings/oleObject523.bin" ContentType="application/vnd.openxmlformats-officedocument.oleObject"/>
  <Override PartName="/xl/embeddings/oleObject524.bin" ContentType="application/vnd.openxmlformats-officedocument.oleObject"/>
  <Override PartName="/xl/embeddings/oleObject525.bin" ContentType="application/vnd.openxmlformats-officedocument.oleObject"/>
  <Override PartName="/xl/embeddings/oleObject526.bin" ContentType="application/vnd.openxmlformats-officedocument.oleObject"/>
  <Override PartName="/xl/embeddings/oleObject527.bin" ContentType="application/vnd.openxmlformats-officedocument.oleObject"/>
  <Override PartName="/xl/embeddings/oleObject528.bin" ContentType="application/vnd.openxmlformats-officedocument.oleObject"/>
  <Override PartName="/xl/embeddings/oleObject529.bin" ContentType="application/vnd.openxmlformats-officedocument.oleObject"/>
  <Override PartName="/xl/embeddings/oleObject530.bin" ContentType="application/vnd.openxmlformats-officedocument.oleObject"/>
  <Override PartName="/xl/embeddings/oleObject531.bin" ContentType="application/vnd.openxmlformats-officedocument.oleObject"/>
  <Override PartName="/xl/embeddings/oleObject532.bin" ContentType="application/vnd.openxmlformats-officedocument.oleObject"/>
  <Override PartName="/xl/embeddings/oleObject533.bin" ContentType="application/vnd.openxmlformats-officedocument.oleObject"/>
  <Override PartName="/xl/embeddings/oleObject534.bin" ContentType="application/vnd.openxmlformats-officedocument.oleObject"/>
  <Override PartName="/xl/embeddings/oleObject535.bin" ContentType="application/vnd.openxmlformats-officedocument.oleObject"/>
  <Override PartName="/xl/embeddings/oleObject536.bin" ContentType="application/vnd.openxmlformats-officedocument.oleObject"/>
  <Override PartName="/xl/embeddings/oleObject537.bin" ContentType="application/vnd.openxmlformats-officedocument.oleObject"/>
  <Override PartName="/xl/embeddings/oleObject538.bin" ContentType="application/vnd.openxmlformats-officedocument.oleObject"/>
  <Override PartName="/xl/embeddings/oleObject539.bin" ContentType="application/vnd.openxmlformats-officedocument.oleObject"/>
  <Override PartName="/xl/embeddings/oleObject540.bin" ContentType="application/vnd.openxmlformats-officedocument.oleObject"/>
  <Override PartName="/xl/embeddings/oleObject541.bin" ContentType="application/vnd.openxmlformats-officedocument.oleObject"/>
  <Override PartName="/xl/embeddings/oleObject542.bin" ContentType="application/vnd.openxmlformats-officedocument.oleObject"/>
  <Override PartName="/xl/embeddings/oleObject543.bin" ContentType="application/vnd.openxmlformats-officedocument.oleObject"/>
  <Override PartName="/xl/embeddings/oleObject544.bin" ContentType="application/vnd.openxmlformats-officedocument.oleObject"/>
  <Override PartName="/xl/embeddings/oleObject545.bin" ContentType="application/vnd.openxmlformats-officedocument.oleObject"/>
  <Override PartName="/xl/embeddings/oleObject546.bin" ContentType="application/vnd.openxmlformats-officedocument.oleObject"/>
  <Override PartName="/xl/embeddings/oleObject547.bin" ContentType="application/vnd.openxmlformats-officedocument.oleObject"/>
  <Override PartName="/xl/embeddings/oleObject548.bin" ContentType="application/vnd.openxmlformats-officedocument.oleObject"/>
  <Override PartName="/xl/embeddings/oleObject549.bin" ContentType="application/vnd.openxmlformats-officedocument.oleObject"/>
  <Override PartName="/xl/embeddings/oleObject550.bin" ContentType="application/vnd.openxmlformats-officedocument.oleObject"/>
  <Override PartName="/xl/embeddings/oleObject551.bin" ContentType="application/vnd.openxmlformats-officedocument.oleObject"/>
  <Override PartName="/xl/embeddings/oleObject552.bin" ContentType="application/vnd.openxmlformats-officedocument.oleObject"/>
  <Override PartName="/xl/embeddings/oleObject553.bin" ContentType="application/vnd.openxmlformats-officedocument.oleObject"/>
  <Override PartName="/xl/embeddings/oleObject554.bin" ContentType="application/vnd.openxmlformats-officedocument.oleObject"/>
  <Override PartName="/xl/embeddings/oleObject555.bin" ContentType="application/vnd.openxmlformats-officedocument.oleObject"/>
  <Override PartName="/xl/embeddings/oleObject556.bin" ContentType="application/vnd.openxmlformats-officedocument.oleObject"/>
  <Override PartName="/xl/embeddings/oleObject557.bin" ContentType="application/vnd.openxmlformats-officedocument.oleObject"/>
  <Override PartName="/xl/embeddings/oleObject558.bin" ContentType="application/vnd.openxmlformats-officedocument.oleObject"/>
  <Override PartName="/xl/embeddings/oleObject559.bin" ContentType="application/vnd.openxmlformats-officedocument.oleObject"/>
  <Override PartName="/xl/embeddings/oleObject560.bin" ContentType="application/vnd.openxmlformats-officedocument.oleObject"/>
  <Override PartName="/xl/embeddings/oleObject561.bin" ContentType="application/vnd.openxmlformats-officedocument.oleObject"/>
  <Override PartName="/xl/embeddings/oleObject562.bin" ContentType="application/vnd.openxmlformats-officedocument.oleObject"/>
  <Override PartName="/xl/embeddings/oleObject563.bin" ContentType="application/vnd.openxmlformats-officedocument.oleObject"/>
  <Override PartName="/xl/embeddings/oleObject564.bin" ContentType="application/vnd.openxmlformats-officedocument.oleObject"/>
  <Override PartName="/xl/embeddings/oleObject565.bin" ContentType="application/vnd.openxmlformats-officedocument.oleObject"/>
  <Override PartName="/xl/embeddings/oleObject566.bin" ContentType="application/vnd.openxmlformats-officedocument.oleObject"/>
  <Override PartName="/xl/embeddings/oleObject567.bin" ContentType="application/vnd.openxmlformats-officedocument.oleObject"/>
  <Override PartName="/xl/embeddings/oleObject568.bin" ContentType="application/vnd.openxmlformats-officedocument.oleObject"/>
  <Override PartName="/xl/embeddings/oleObject569.bin" ContentType="application/vnd.openxmlformats-officedocument.oleObject"/>
  <Override PartName="/xl/embeddings/oleObject570.bin" ContentType="application/vnd.openxmlformats-officedocument.oleObject"/>
  <Override PartName="/xl/embeddings/oleObject571.bin" ContentType="application/vnd.openxmlformats-officedocument.oleObject"/>
  <Override PartName="/xl/embeddings/oleObject572.bin" ContentType="application/vnd.openxmlformats-officedocument.oleObject"/>
  <Override PartName="/xl/embeddings/oleObject573.bin" ContentType="application/vnd.openxmlformats-officedocument.oleObject"/>
  <Override PartName="/xl/embeddings/oleObject574.bin" ContentType="application/vnd.openxmlformats-officedocument.oleObject"/>
  <Override PartName="/xl/embeddings/oleObject575.bin" ContentType="application/vnd.openxmlformats-officedocument.oleObject"/>
  <Override PartName="/xl/embeddings/oleObject576.bin" ContentType="application/vnd.openxmlformats-officedocument.oleObject"/>
  <Override PartName="/xl/embeddings/oleObject577.bin" ContentType="application/vnd.openxmlformats-officedocument.oleObject"/>
  <Override PartName="/xl/embeddings/oleObject578.bin" ContentType="application/vnd.openxmlformats-officedocument.oleObject"/>
  <Override PartName="/xl/embeddings/oleObject579.bin" ContentType="application/vnd.openxmlformats-officedocument.oleObject"/>
  <Override PartName="/xl/embeddings/oleObject580.bin" ContentType="application/vnd.openxmlformats-officedocument.oleObject"/>
  <Override PartName="/xl/embeddings/oleObject581.bin" ContentType="application/vnd.openxmlformats-officedocument.oleObject"/>
  <Override PartName="/xl/embeddings/oleObject582.bin" ContentType="application/vnd.openxmlformats-officedocument.oleObject"/>
  <Override PartName="/xl/embeddings/oleObject583.bin" ContentType="application/vnd.openxmlformats-officedocument.oleObject"/>
  <Override PartName="/xl/embeddings/oleObject584.bin" ContentType="application/vnd.openxmlformats-officedocument.oleObject"/>
  <Override PartName="/xl/embeddings/oleObject585.bin" ContentType="application/vnd.openxmlformats-officedocument.oleObject"/>
  <Override PartName="/xl/embeddings/oleObject586.bin" ContentType="application/vnd.openxmlformats-officedocument.oleObject"/>
  <Override PartName="/xl/embeddings/oleObject587.bin" ContentType="application/vnd.openxmlformats-officedocument.oleObject"/>
  <Override PartName="/xl/embeddings/oleObject588.bin" ContentType="application/vnd.openxmlformats-officedocument.oleObject"/>
  <Override PartName="/xl/embeddings/oleObject589.bin" ContentType="application/vnd.openxmlformats-officedocument.oleObject"/>
  <Override PartName="/xl/embeddings/oleObject590.bin" ContentType="application/vnd.openxmlformats-officedocument.oleObject"/>
  <Override PartName="/xl/embeddings/oleObject591.bin" ContentType="application/vnd.openxmlformats-officedocument.oleObject"/>
  <Override PartName="/xl/embeddings/oleObject592.bin" ContentType="application/vnd.openxmlformats-officedocument.oleObject"/>
  <Override PartName="/xl/embeddings/oleObject593.bin" ContentType="application/vnd.openxmlformats-officedocument.oleObject"/>
  <Override PartName="/xl/embeddings/oleObject594.bin" ContentType="application/vnd.openxmlformats-officedocument.oleObject"/>
  <Override PartName="/xl/embeddings/oleObject595.bin" ContentType="application/vnd.openxmlformats-officedocument.oleObject"/>
  <Override PartName="/xl/embeddings/oleObject596.bin" ContentType="application/vnd.openxmlformats-officedocument.oleObject"/>
  <Override PartName="/xl/embeddings/oleObject597.bin" ContentType="application/vnd.openxmlformats-officedocument.oleObject"/>
  <Override PartName="/xl/embeddings/oleObject598.bin" ContentType="application/vnd.openxmlformats-officedocument.oleObject"/>
  <Override PartName="/xl/embeddings/oleObject599.bin" ContentType="application/vnd.openxmlformats-officedocument.oleObject"/>
  <Override PartName="/xl/embeddings/oleObject600.bin" ContentType="application/vnd.openxmlformats-officedocument.oleObject"/>
  <Override PartName="/xl/embeddings/oleObject601.bin" ContentType="application/vnd.openxmlformats-officedocument.oleObject"/>
  <Override PartName="/xl/embeddings/oleObject602.bin" ContentType="application/vnd.openxmlformats-officedocument.oleObject"/>
  <Override PartName="/xl/embeddings/oleObject603.bin" ContentType="application/vnd.openxmlformats-officedocument.oleObject"/>
  <Override PartName="/xl/embeddings/oleObject604.bin" ContentType="application/vnd.openxmlformats-officedocument.oleObject"/>
  <Override PartName="/xl/embeddings/oleObject605.bin" ContentType="application/vnd.openxmlformats-officedocument.oleObject"/>
  <Override PartName="/xl/embeddings/oleObject606.bin" ContentType="application/vnd.openxmlformats-officedocument.oleObject"/>
  <Override PartName="/xl/embeddings/oleObject607.bin" ContentType="application/vnd.openxmlformats-officedocument.oleObject"/>
  <Override PartName="/xl/embeddings/oleObject608.bin" ContentType="application/vnd.openxmlformats-officedocument.oleObject"/>
  <Override PartName="/xl/embeddings/oleObject609.bin" ContentType="application/vnd.openxmlformats-officedocument.oleObject"/>
  <Override PartName="/xl/embeddings/oleObject610.bin" ContentType="application/vnd.openxmlformats-officedocument.oleObject"/>
  <Override PartName="/xl/embeddings/oleObject611.bin" ContentType="application/vnd.openxmlformats-officedocument.oleObject"/>
  <Override PartName="/xl/embeddings/oleObject612.bin" ContentType="application/vnd.openxmlformats-officedocument.oleObject"/>
  <Override PartName="/xl/embeddings/oleObject613.bin" ContentType="application/vnd.openxmlformats-officedocument.oleObject"/>
  <Override PartName="/xl/embeddings/oleObject614.bin" ContentType="application/vnd.openxmlformats-officedocument.oleObject"/>
  <Override PartName="/xl/embeddings/oleObject615.bin" ContentType="application/vnd.openxmlformats-officedocument.oleObject"/>
  <Override PartName="/xl/embeddings/oleObject616.bin" ContentType="application/vnd.openxmlformats-officedocument.oleObject"/>
  <Override PartName="/xl/embeddings/oleObject617.bin" ContentType="application/vnd.openxmlformats-officedocument.oleObject"/>
  <Override PartName="/xl/embeddings/oleObject618.bin" ContentType="application/vnd.openxmlformats-officedocument.oleObject"/>
  <Override PartName="/xl/embeddings/oleObject619.bin" ContentType="application/vnd.openxmlformats-officedocument.oleObject"/>
  <Override PartName="/xl/embeddings/oleObject620.bin" ContentType="application/vnd.openxmlformats-officedocument.oleObject"/>
  <Override PartName="/xl/embeddings/oleObject621.bin" ContentType="application/vnd.openxmlformats-officedocument.oleObject"/>
  <Override PartName="/xl/embeddings/oleObject622.bin" ContentType="application/vnd.openxmlformats-officedocument.oleObject"/>
  <Override PartName="/xl/embeddings/oleObject623.bin" ContentType="application/vnd.openxmlformats-officedocument.oleObject"/>
  <Override PartName="/xl/embeddings/oleObject624.bin" ContentType="application/vnd.openxmlformats-officedocument.oleObject"/>
  <Override PartName="/xl/embeddings/oleObject625.bin" ContentType="application/vnd.openxmlformats-officedocument.oleObject"/>
  <Override PartName="/xl/embeddings/oleObject626.bin" ContentType="application/vnd.openxmlformats-officedocument.oleObject"/>
  <Override PartName="/xl/embeddings/oleObject627.bin" ContentType="application/vnd.openxmlformats-officedocument.oleObject"/>
  <Override PartName="/xl/embeddings/oleObject628.bin" ContentType="application/vnd.openxmlformats-officedocument.oleObject"/>
  <Override PartName="/xl/embeddings/oleObject629.bin" ContentType="application/vnd.openxmlformats-officedocument.oleObject"/>
  <Override PartName="/xl/embeddings/oleObject630.bin" ContentType="application/vnd.openxmlformats-officedocument.oleObject"/>
  <Override PartName="/xl/embeddings/oleObject631.bin" ContentType="application/vnd.openxmlformats-officedocument.oleObject"/>
  <Override PartName="/xl/embeddings/oleObject632.bin" ContentType="application/vnd.openxmlformats-officedocument.oleObject"/>
  <Override PartName="/xl/embeddings/oleObject633.bin" ContentType="application/vnd.openxmlformats-officedocument.oleObject"/>
  <Override PartName="/xl/embeddings/oleObject634.bin" ContentType="application/vnd.openxmlformats-officedocument.oleObject"/>
  <Override PartName="/xl/embeddings/oleObject635.bin" ContentType="application/vnd.openxmlformats-officedocument.oleObject"/>
  <Override PartName="/xl/embeddings/oleObject636.bin" ContentType="application/vnd.openxmlformats-officedocument.oleObject"/>
  <Override PartName="/xl/embeddings/oleObject637.bin" ContentType="application/vnd.openxmlformats-officedocument.oleObject"/>
  <Override PartName="/xl/embeddings/oleObject638.bin" ContentType="application/vnd.openxmlformats-officedocument.oleObject"/>
  <Override PartName="/xl/embeddings/oleObject639.bin" ContentType="application/vnd.openxmlformats-officedocument.oleObject"/>
  <Override PartName="/xl/embeddings/oleObject640.bin" ContentType="application/vnd.openxmlformats-officedocument.oleObject"/>
  <Override PartName="/xl/embeddings/oleObject641.bin" ContentType="application/vnd.openxmlformats-officedocument.oleObject"/>
  <Override PartName="/xl/embeddings/oleObject642.bin" ContentType="application/vnd.openxmlformats-officedocument.oleObject"/>
  <Override PartName="/xl/embeddings/oleObject643.bin" ContentType="application/vnd.openxmlformats-officedocument.oleObject"/>
  <Override PartName="/xl/embeddings/oleObject644.bin" ContentType="application/vnd.openxmlformats-officedocument.oleObject"/>
  <Override PartName="/xl/embeddings/oleObject645.bin" ContentType="application/vnd.openxmlformats-officedocument.oleObject"/>
  <Override PartName="/xl/embeddings/oleObject646.bin" ContentType="application/vnd.openxmlformats-officedocument.oleObject"/>
  <Override PartName="/xl/embeddings/oleObject647.bin" ContentType="application/vnd.openxmlformats-officedocument.oleObject"/>
  <Override PartName="/xl/embeddings/oleObject648.bin" ContentType="application/vnd.openxmlformats-officedocument.oleObject"/>
  <Override PartName="/xl/embeddings/oleObject649.bin" ContentType="application/vnd.openxmlformats-officedocument.oleObject"/>
  <Override PartName="/xl/embeddings/oleObject650.bin" ContentType="application/vnd.openxmlformats-officedocument.oleObject"/>
  <Override PartName="/xl/embeddings/oleObject651.bin" ContentType="application/vnd.openxmlformats-officedocument.oleObject"/>
  <Override PartName="/xl/embeddings/oleObject652.bin" ContentType="application/vnd.openxmlformats-officedocument.oleObject"/>
  <Override PartName="/xl/embeddings/oleObject653.bin" ContentType="application/vnd.openxmlformats-officedocument.oleObject"/>
  <Override PartName="/xl/embeddings/oleObject654.bin" ContentType="application/vnd.openxmlformats-officedocument.oleObject"/>
  <Override PartName="/xl/embeddings/oleObject655.bin" ContentType="application/vnd.openxmlformats-officedocument.oleObject"/>
  <Override PartName="/xl/embeddings/oleObject656.bin" ContentType="application/vnd.openxmlformats-officedocument.oleObject"/>
  <Override PartName="/xl/embeddings/oleObject657.bin" ContentType="application/vnd.openxmlformats-officedocument.oleObject"/>
  <Override PartName="/xl/embeddings/oleObject658.bin" ContentType="application/vnd.openxmlformats-officedocument.oleObject"/>
  <Override PartName="/xl/embeddings/oleObject659.bin" ContentType="application/vnd.openxmlformats-officedocument.oleObject"/>
  <Override PartName="/xl/embeddings/oleObject660.bin" ContentType="application/vnd.openxmlformats-officedocument.oleObject"/>
  <Override PartName="/xl/embeddings/oleObject661.bin" ContentType="application/vnd.openxmlformats-officedocument.oleObject"/>
  <Override PartName="/xl/embeddings/oleObject662.bin" ContentType="application/vnd.openxmlformats-officedocument.oleObject"/>
  <Override PartName="/xl/embeddings/oleObject663.bin" ContentType="application/vnd.openxmlformats-officedocument.oleObject"/>
  <Override PartName="/xl/embeddings/oleObject664.bin" ContentType="application/vnd.openxmlformats-officedocument.oleObject"/>
  <Override PartName="/xl/embeddings/oleObject665.bin" ContentType="application/vnd.openxmlformats-officedocument.oleObject"/>
  <Override PartName="/xl/embeddings/oleObject666.bin" ContentType="application/vnd.openxmlformats-officedocument.oleObject"/>
  <Override PartName="/xl/embeddings/oleObject667.bin" ContentType="application/vnd.openxmlformats-officedocument.oleObject"/>
  <Override PartName="/xl/embeddings/oleObject668.bin" ContentType="application/vnd.openxmlformats-officedocument.oleObject"/>
  <Override PartName="/xl/embeddings/oleObject669.bin" ContentType="application/vnd.openxmlformats-officedocument.oleObject"/>
  <Override PartName="/xl/embeddings/oleObject670.bin" ContentType="application/vnd.openxmlformats-officedocument.oleObject"/>
  <Override PartName="/xl/embeddings/oleObject671.bin" ContentType="application/vnd.openxmlformats-officedocument.oleObject"/>
  <Override PartName="/xl/embeddings/oleObject672.bin" ContentType="application/vnd.openxmlformats-officedocument.oleObject"/>
  <Override PartName="/xl/embeddings/oleObject673.bin" ContentType="application/vnd.openxmlformats-officedocument.oleObject"/>
  <Override PartName="/xl/embeddings/oleObject674.bin" ContentType="application/vnd.openxmlformats-officedocument.oleObject"/>
  <Override PartName="/xl/embeddings/oleObject675.bin" ContentType="application/vnd.openxmlformats-officedocument.oleObject"/>
  <Override PartName="/xl/embeddings/oleObject676.bin" ContentType="application/vnd.openxmlformats-officedocument.oleObject"/>
  <Override PartName="/xl/embeddings/oleObject677.bin" ContentType="application/vnd.openxmlformats-officedocument.oleObject"/>
  <Override PartName="/xl/embeddings/oleObject678.bin" ContentType="application/vnd.openxmlformats-officedocument.oleObject"/>
  <Override PartName="/xl/embeddings/oleObject679.bin" ContentType="application/vnd.openxmlformats-officedocument.oleObject"/>
  <Override PartName="/xl/embeddings/oleObject680.bin" ContentType="application/vnd.openxmlformats-officedocument.oleObject"/>
  <Override PartName="/xl/embeddings/oleObject681.bin" ContentType="application/vnd.openxmlformats-officedocument.oleObject"/>
  <Override PartName="/xl/embeddings/oleObject682.bin" ContentType="application/vnd.openxmlformats-officedocument.oleObject"/>
  <Override PartName="/xl/embeddings/oleObject683.bin" ContentType="application/vnd.openxmlformats-officedocument.oleObject"/>
  <Override PartName="/xl/embeddings/oleObject684.bin" ContentType="application/vnd.openxmlformats-officedocument.oleObject"/>
  <Override PartName="/xl/embeddings/oleObject685.bin" ContentType="application/vnd.openxmlformats-officedocument.oleObject"/>
  <Override PartName="/xl/embeddings/oleObject686.bin" ContentType="application/vnd.openxmlformats-officedocument.oleObject"/>
  <Override PartName="/xl/embeddings/oleObject687.bin" ContentType="application/vnd.openxmlformats-officedocument.oleObject"/>
  <Override PartName="/xl/embeddings/oleObject688.bin" ContentType="application/vnd.openxmlformats-officedocument.oleObject"/>
  <Override PartName="/xl/embeddings/oleObject689.bin" ContentType="application/vnd.openxmlformats-officedocument.oleObject"/>
  <Override PartName="/xl/embeddings/oleObject690.bin" ContentType="application/vnd.openxmlformats-officedocument.oleObject"/>
  <Override PartName="/xl/embeddings/oleObject691.bin" ContentType="application/vnd.openxmlformats-officedocument.oleObject"/>
  <Override PartName="/xl/embeddings/oleObject692.bin" ContentType="application/vnd.openxmlformats-officedocument.oleObject"/>
  <Override PartName="/xl/embeddings/oleObject693.bin" ContentType="application/vnd.openxmlformats-officedocument.oleObject"/>
  <Override PartName="/xl/embeddings/oleObject694.bin" ContentType="application/vnd.openxmlformats-officedocument.oleObject"/>
  <Override PartName="/xl/embeddings/oleObject695.bin" ContentType="application/vnd.openxmlformats-officedocument.oleObject"/>
  <Override PartName="/xl/embeddings/oleObject696.bin" ContentType="application/vnd.openxmlformats-officedocument.oleObject"/>
  <Override PartName="/xl/embeddings/oleObject697.bin" ContentType="application/vnd.openxmlformats-officedocument.oleObject"/>
  <Override PartName="/xl/embeddings/oleObject698.bin" ContentType="application/vnd.openxmlformats-officedocument.oleObject"/>
  <Override PartName="/xl/embeddings/oleObject699.bin" ContentType="application/vnd.openxmlformats-officedocument.oleObject"/>
  <Override PartName="/xl/embeddings/oleObject700.bin" ContentType="application/vnd.openxmlformats-officedocument.oleObject"/>
  <Override PartName="/xl/embeddings/oleObject701.bin" ContentType="application/vnd.openxmlformats-officedocument.oleObject"/>
  <Override PartName="/xl/embeddings/oleObject702.bin" ContentType="application/vnd.openxmlformats-officedocument.oleObject"/>
  <Override PartName="/xl/embeddings/oleObject703.bin" ContentType="application/vnd.openxmlformats-officedocument.oleObject"/>
  <Override PartName="/xl/embeddings/oleObject704.bin" ContentType="application/vnd.openxmlformats-officedocument.oleObject"/>
  <Override PartName="/xl/embeddings/oleObject705.bin" ContentType="application/vnd.openxmlformats-officedocument.oleObject"/>
  <Override PartName="/xl/embeddings/oleObject706.bin" ContentType="application/vnd.openxmlformats-officedocument.oleObject"/>
  <Override PartName="/xl/embeddings/oleObject707.bin" ContentType="application/vnd.openxmlformats-officedocument.oleObject"/>
  <Override PartName="/xl/embeddings/oleObject708.bin" ContentType="application/vnd.openxmlformats-officedocument.oleObject"/>
  <Override PartName="/xl/embeddings/oleObject709.bin" ContentType="application/vnd.openxmlformats-officedocument.oleObject"/>
  <Override PartName="/xl/embeddings/oleObject710.bin" ContentType="application/vnd.openxmlformats-officedocument.oleObject"/>
  <Override PartName="/xl/embeddings/oleObject711.bin" ContentType="application/vnd.openxmlformats-officedocument.oleObject"/>
  <Override PartName="/xl/embeddings/oleObject712.bin" ContentType="application/vnd.openxmlformats-officedocument.oleObject"/>
  <Override PartName="/xl/embeddings/oleObject713.bin" ContentType="application/vnd.openxmlformats-officedocument.oleObject"/>
  <Override PartName="/xl/embeddings/oleObject714.bin" ContentType="application/vnd.openxmlformats-officedocument.oleObject"/>
  <Override PartName="/xl/embeddings/oleObject715.bin" ContentType="application/vnd.openxmlformats-officedocument.oleObject"/>
  <Override PartName="/xl/embeddings/oleObject716.bin" ContentType="application/vnd.openxmlformats-officedocument.oleObject"/>
  <Override PartName="/xl/embeddings/oleObject717.bin" ContentType="application/vnd.openxmlformats-officedocument.oleObject"/>
  <Override PartName="/xl/embeddings/oleObject718.bin" ContentType="application/vnd.openxmlformats-officedocument.oleObject"/>
  <Override PartName="/xl/embeddings/oleObject719.bin" ContentType="application/vnd.openxmlformats-officedocument.oleObject"/>
  <Override PartName="/xl/embeddings/oleObject720.bin" ContentType="application/vnd.openxmlformats-officedocument.oleObject"/>
  <Override PartName="/xl/embeddings/oleObject721.bin" ContentType="application/vnd.openxmlformats-officedocument.oleObject"/>
  <Override PartName="/xl/embeddings/oleObject722.bin" ContentType="application/vnd.openxmlformats-officedocument.oleObject"/>
  <Override PartName="/xl/embeddings/oleObject723.bin" ContentType="application/vnd.openxmlformats-officedocument.oleObject"/>
  <Override PartName="/xl/embeddings/oleObject724.bin" ContentType="application/vnd.openxmlformats-officedocument.oleObject"/>
  <Override PartName="/xl/embeddings/oleObject725.bin" ContentType="application/vnd.openxmlformats-officedocument.oleObject"/>
  <Override PartName="/xl/embeddings/oleObject726.bin" ContentType="application/vnd.openxmlformats-officedocument.oleObject"/>
  <Override PartName="/xl/embeddings/oleObject727.bin" ContentType="application/vnd.openxmlformats-officedocument.oleObject"/>
  <Override PartName="/xl/embeddings/oleObject728.bin" ContentType="application/vnd.openxmlformats-officedocument.oleObject"/>
  <Override PartName="/xl/embeddings/oleObject729.bin" ContentType="application/vnd.openxmlformats-officedocument.oleObject"/>
  <Override PartName="/xl/embeddings/oleObject730.bin" ContentType="application/vnd.openxmlformats-officedocument.oleObject"/>
  <Override PartName="/xl/embeddings/oleObject731.bin" ContentType="application/vnd.openxmlformats-officedocument.oleObject"/>
  <Override PartName="/xl/embeddings/oleObject732.bin" ContentType="application/vnd.openxmlformats-officedocument.oleObject"/>
  <Override PartName="/xl/embeddings/oleObject733.bin" ContentType="application/vnd.openxmlformats-officedocument.oleObject"/>
  <Override PartName="/xl/embeddings/oleObject734.bin" ContentType="application/vnd.openxmlformats-officedocument.oleObject"/>
  <Override PartName="/xl/embeddings/oleObject735.bin" ContentType="application/vnd.openxmlformats-officedocument.oleObject"/>
  <Override PartName="/xl/embeddings/oleObject736.bin" ContentType="application/vnd.openxmlformats-officedocument.oleObject"/>
  <Override PartName="/xl/embeddings/oleObject737.bin" ContentType="application/vnd.openxmlformats-officedocument.oleObject"/>
  <Override PartName="/xl/embeddings/oleObject738.bin" ContentType="application/vnd.openxmlformats-officedocument.oleObject"/>
  <Override PartName="/xl/embeddings/oleObject739.bin" ContentType="application/vnd.openxmlformats-officedocument.oleObject"/>
  <Override PartName="/xl/embeddings/oleObject740.bin" ContentType="application/vnd.openxmlformats-officedocument.oleObject"/>
  <Override PartName="/xl/embeddings/oleObject741.bin" ContentType="application/vnd.openxmlformats-officedocument.oleObject"/>
  <Override PartName="/xl/embeddings/oleObject742.bin" ContentType="application/vnd.openxmlformats-officedocument.oleObject"/>
  <Override PartName="/xl/embeddings/oleObject743.bin" ContentType="application/vnd.openxmlformats-officedocument.oleObject"/>
  <Override PartName="/xl/embeddings/oleObject744.bin" ContentType="application/vnd.openxmlformats-officedocument.oleObject"/>
  <Override PartName="/xl/embeddings/oleObject745.bin" ContentType="application/vnd.openxmlformats-officedocument.oleObject"/>
  <Override PartName="/xl/embeddings/oleObject746.bin" ContentType="application/vnd.openxmlformats-officedocument.oleObject"/>
  <Override PartName="/xl/embeddings/oleObject747.bin" ContentType="application/vnd.openxmlformats-officedocument.oleObject"/>
  <Override PartName="/xl/embeddings/oleObject748.bin" ContentType="application/vnd.openxmlformats-officedocument.oleObject"/>
  <Override PartName="/xl/embeddings/oleObject749.bin" ContentType="application/vnd.openxmlformats-officedocument.oleObject"/>
  <Override PartName="/xl/embeddings/oleObject750.bin" ContentType="application/vnd.openxmlformats-officedocument.oleObject"/>
  <Override PartName="/xl/embeddings/oleObject751.bin" ContentType="application/vnd.openxmlformats-officedocument.oleObject"/>
  <Override PartName="/xl/embeddings/oleObject752.bin" ContentType="application/vnd.openxmlformats-officedocument.oleObject"/>
  <Override PartName="/xl/embeddings/oleObject753.bin" ContentType="application/vnd.openxmlformats-officedocument.oleObject"/>
  <Override PartName="/xl/embeddings/oleObject754.bin" ContentType="application/vnd.openxmlformats-officedocument.oleObject"/>
  <Override PartName="/xl/embeddings/oleObject755.bin" ContentType="application/vnd.openxmlformats-officedocument.oleObject"/>
  <Override PartName="/xl/embeddings/oleObject756.bin" ContentType="application/vnd.openxmlformats-officedocument.oleObject"/>
  <Override PartName="/xl/embeddings/oleObject757.bin" ContentType="application/vnd.openxmlformats-officedocument.oleObject"/>
  <Override PartName="/xl/embeddings/oleObject758.bin" ContentType="application/vnd.openxmlformats-officedocument.oleObject"/>
  <Override PartName="/xl/embeddings/oleObject759.bin" ContentType="application/vnd.openxmlformats-officedocument.oleObject"/>
  <Override PartName="/xl/embeddings/oleObject760.bin" ContentType="application/vnd.openxmlformats-officedocument.oleObject"/>
  <Override PartName="/xl/embeddings/oleObject761.bin" ContentType="application/vnd.openxmlformats-officedocument.oleObject"/>
  <Override PartName="/xl/embeddings/oleObject762.bin" ContentType="application/vnd.openxmlformats-officedocument.oleObject"/>
  <Override PartName="/xl/embeddings/oleObject763.bin" ContentType="application/vnd.openxmlformats-officedocument.oleObject"/>
  <Override PartName="/xl/embeddings/oleObject764.bin" ContentType="application/vnd.openxmlformats-officedocument.oleObject"/>
  <Override PartName="/xl/embeddings/oleObject765.bin" ContentType="application/vnd.openxmlformats-officedocument.oleObject"/>
  <Override PartName="/xl/embeddings/oleObject766.bin" ContentType="application/vnd.openxmlformats-officedocument.oleObject"/>
  <Override PartName="/xl/embeddings/oleObject767.bin" ContentType="application/vnd.openxmlformats-officedocument.oleObject"/>
  <Override PartName="/xl/embeddings/oleObject768.bin" ContentType="application/vnd.openxmlformats-officedocument.oleObject"/>
  <Override PartName="/xl/embeddings/oleObject769.bin" ContentType="application/vnd.openxmlformats-officedocument.oleObject"/>
  <Override PartName="/xl/embeddings/oleObject770.bin" ContentType="application/vnd.openxmlformats-officedocument.oleObject"/>
  <Override PartName="/xl/embeddings/oleObject771.bin" ContentType="application/vnd.openxmlformats-officedocument.oleObject"/>
  <Override PartName="/xl/embeddings/oleObject772.bin" ContentType="application/vnd.openxmlformats-officedocument.oleObject"/>
  <Override PartName="/xl/embeddings/oleObject773.bin" ContentType="application/vnd.openxmlformats-officedocument.oleObject"/>
  <Override PartName="/xl/embeddings/oleObject774.bin" ContentType="application/vnd.openxmlformats-officedocument.oleObject"/>
  <Override PartName="/xl/embeddings/oleObject775.bin" ContentType="application/vnd.openxmlformats-officedocument.oleObject"/>
  <Override PartName="/xl/embeddings/oleObject776.bin" ContentType="application/vnd.openxmlformats-officedocument.oleObject"/>
  <Override PartName="/xl/embeddings/oleObject777.bin" ContentType="application/vnd.openxmlformats-officedocument.oleObject"/>
  <Override PartName="/xl/embeddings/oleObject778.bin" ContentType="application/vnd.openxmlformats-officedocument.oleObject"/>
  <Override PartName="/xl/embeddings/oleObject779.bin" ContentType="application/vnd.openxmlformats-officedocument.oleObject"/>
  <Override PartName="/xl/embeddings/oleObject780.bin" ContentType="application/vnd.openxmlformats-officedocument.oleObject"/>
  <Override PartName="/xl/embeddings/oleObject781.bin" ContentType="application/vnd.openxmlformats-officedocument.oleObject"/>
  <Override PartName="/xl/embeddings/oleObject782.bin" ContentType="application/vnd.openxmlformats-officedocument.oleObject"/>
  <Override PartName="/xl/embeddings/oleObject783.bin" ContentType="application/vnd.openxmlformats-officedocument.oleObject"/>
  <Override PartName="/xl/embeddings/oleObject784.bin" ContentType="application/vnd.openxmlformats-officedocument.oleObject"/>
  <Override PartName="/xl/embeddings/oleObject785.bin" ContentType="application/vnd.openxmlformats-officedocument.oleObject"/>
  <Override PartName="/xl/embeddings/oleObject786.bin" ContentType="application/vnd.openxmlformats-officedocument.oleObject"/>
  <Override PartName="/xl/embeddings/oleObject787.bin" ContentType="application/vnd.openxmlformats-officedocument.oleObject"/>
  <Override PartName="/xl/embeddings/oleObject788.bin" ContentType="application/vnd.openxmlformats-officedocument.oleObject"/>
  <Override PartName="/xl/embeddings/oleObject789.bin" ContentType="application/vnd.openxmlformats-officedocument.oleObject"/>
  <Override PartName="/xl/embeddings/oleObject790.bin" ContentType="application/vnd.openxmlformats-officedocument.oleObject"/>
  <Override PartName="/xl/embeddings/oleObject791.bin" ContentType="application/vnd.openxmlformats-officedocument.oleObject"/>
  <Override PartName="/xl/embeddings/oleObject792.bin" ContentType="application/vnd.openxmlformats-officedocument.oleObject"/>
  <Override PartName="/xl/embeddings/oleObject793.bin" ContentType="application/vnd.openxmlformats-officedocument.oleObject"/>
  <Override PartName="/xl/embeddings/oleObject794.bin" ContentType="application/vnd.openxmlformats-officedocument.oleObject"/>
  <Override PartName="/xl/embeddings/oleObject795.bin" ContentType="application/vnd.openxmlformats-officedocument.oleObject"/>
  <Override PartName="/xl/embeddings/oleObject796.bin" ContentType="application/vnd.openxmlformats-officedocument.oleObject"/>
  <Override PartName="/xl/embeddings/oleObject797.bin" ContentType="application/vnd.openxmlformats-officedocument.oleObject"/>
  <Override PartName="/xl/embeddings/oleObject798.bin" ContentType="application/vnd.openxmlformats-officedocument.oleObject"/>
  <Override PartName="/xl/embeddings/oleObject799.bin" ContentType="application/vnd.openxmlformats-officedocument.oleObject"/>
  <Override PartName="/xl/embeddings/oleObject800.bin" ContentType="application/vnd.openxmlformats-officedocument.oleObject"/>
  <Override PartName="/xl/embeddings/oleObject801.bin" ContentType="application/vnd.openxmlformats-officedocument.oleObject"/>
  <Override PartName="/xl/embeddings/oleObject802.bin" ContentType="application/vnd.openxmlformats-officedocument.oleObject"/>
  <Override PartName="/xl/embeddings/oleObject803.bin" ContentType="application/vnd.openxmlformats-officedocument.oleObject"/>
  <Override PartName="/xl/embeddings/oleObject804.bin" ContentType="application/vnd.openxmlformats-officedocument.oleObject"/>
  <Override PartName="/xl/embeddings/oleObject805.bin" ContentType="application/vnd.openxmlformats-officedocument.oleObject"/>
  <Override PartName="/xl/embeddings/oleObject806.bin" ContentType="application/vnd.openxmlformats-officedocument.oleObject"/>
  <Override PartName="/xl/embeddings/oleObject807.bin" ContentType="application/vnd.openxmlformats-officedocument.oleObject"/>
  <Override PartName="/xl/embeddings/oleObject808.bin" ContentType="application/vnd.openxmlformats-officedocument.oleObject"/>
  <Override PartName="/xl/embeddings/oleObject809.bin" ContentType="application/vnd.openxmlformats-officedocument.oleObject"/>
  <Override PartName="/xl/embeddings/oleObject810.bin" ContentType="application/vnd.openxmlformats-officedocument.oleObject"/>
  <Override PartName="/xl/embeddings/oleObject811.bin" ContentType="application/vnd.openxmlformats-officedocument.oleObject"/>
  <Override PartName="/xl/embeddings/oleObject812.bin" ContentType="application/vnd.openxmlformats-officedocument.oleObject"/>
  <Override PartName="/xl/embeddings/oleObject813.bin" ContentType="application/vnd.openxmlformats-officedocument.oleObject"/>
  <Override PartName="/xl/embeddings/oleObject814.bin" ContentType="application/vnd.openxmlformats-officedocument.oleObject"/>
  <Override PartName="/xl/embeddings/oleObject815.bin" ContentType="application/vnd.openxmlformats-officedocument.oleObject"/>
  <Override PartName="/xl/embeddings/oleObject816.bin" ContentType="application/vnd.openxmlformats-officedocument.oleObject"/>
  <Override PartName="/xl/embeddings/oleObject817.bin" ContentType="application/vnd.openxmlformats-officedocument.oleObject"/>
  <Override PartName="/xl/embeddings/oleObject818.bin" ContentType="application/vnd.openxmlformats-officedocument.oleObject"/>
  <Override PartName="/xl/embeddings/oleObject819.bin" ContentType="application/vnd.openxmlformats-officedocument.oleObject"/>
  <Override PartName="/xl/embeddings/oleObject820.bin" ContentType="application/vnd.openxmlformats-officedocument.oleObject"/>
  <Override PartName="/xl/embeddings/oleObject821.bin" ContentType="application/vnd.openxmlformats-officedocument.oleObject"/>
  <Override PartName="/xl/embeddings/oleObject822.bin" ContentType="application/vnd.openxmlformats-officedocument.oleObject"/>
  <Override PartName="/xl/embeddings/oleObject823.bin" ContentType="application/vnd.openxmlformats-officedocument.oleObject"/>
  <Override PartName="/xl/embeddings/oleObject824.bin" ContentType="application/vnd.openxmlformats-officedocument.oleObject"/>
  <Override PartName="/xl/embeddings/oleObject825.bin" ContentType="application/vnd.openxmlformats-officedocument.oleObject"/>
  <Override PartName="/xl/embeddings/oleObject826.bin" ContentType="application/vnd.openxmlformats-officedocument.oleObject"/>
  <Override PartName="/xl/embeddings/oleObject827.bin" ContentType="application/vnd.openxmlformats-officedocument.oleObject"/>
  <Override PartName="/xl/embeddings/oleObject828.bin" ContentType="application/vnd.openxmlformats-officedocument.oleObject"/>
  <Override PartName="/xl/embeddings/oleObject829.bin" ContentType="application/vnd.openxmlformats-officedocument.oleObject"/>
  <Override PartName="/xl/embeddings/oleObject830.bin" ContentType="application/vnd.openxmlformats-officedocument.oleObject"/>
  <Override PartName="/xl/embeddings/oleObject831.bin" ContentType="application/vnd.openxmlformats-officedocument.oleObject"/>
  <Override PartName="/xl/embeddings/oleObject832.bin" ContentType="application/vnd.openxmlformats-officedocument.oleObject"/>
  <Override PartName="/xl/embeddings/oleObject833.bin" ContentType="application/vnd.openxmlformats-officedocument.oleObject"/>
  <Override PartName="/xl/embeddings/oleObject834.bin" ContentType="application/vnd.openxmlformats-officedocument.oleObject"/>
  <Override PartName="/xl/embeddings/oleObject835.bin" ContentType="application/vnd.openxmlformats-officedocument.oleObject"/>
  <Override PartName="/xl/embeddings/oleObject836.bin" ContentType="application/vnd.openxmlformats-officedocument.oleObject"/>
  <Override PartName="/xl/embeddings/oleObject837.bin" ContentType="application/vnd.openxmlformats-officedocument.oleObject"/>
  <Override PartName="/xl/embeddings/oleObject838.bin" ContentType="application/vnd.openxmlformats-officedocument.oleObject"/>
  <Override PartName="/xl/embeddings/oleObject839.bin" ContentType="application/vnd.openxmlformats-officedocument.oleObject"/>
  <Override PartName="/xl/embeddings/oleObject840.bin" ContentType="application/vnd.openxmlformats-officedocument.oleObject"/>
  <Override PartName="/xl/embeddings/oleObject841.bin" ContentType="application/vnd.openxmlformats-officedocument.oleObject"/>
  <Override PartName="/xl/embeddings/oleObject842.bin" ContentType="application/vnd.openxmlformats-officedocument.oleObject"/>
  <Override PartName="/xl/embeddings/oleObject843.bin" ContentType="application/vnd.openxmlformats-officedocument.oleObject"/>
  <Override PartName="/xl/embeddings/oleObject844.bin" ContentType="application/vnd.openxmlformats-officedocument.oleObject"/>
  <Override PartName="/xl/embeddings/oleObject845.bin" ContentType="application/vnd.openxmlformats-officedocument.oleObject"/>
  <Override PartName="/xl/embeddings/oleObject846.bin" ContentType="application/vnd.openxmlformats-officedocument.oleObject"/>
  <Override PartName="/xl/embeddings/oleObject847.bin" ContentType="application/vnd.openxmlformats-officedocument.oleObject"/>
  <Override PartName="/xl/embeddings/oleObject848.bin" ContentType="application/vnd.openxmlformats-officedocument.oleObject"/>
  <Override PartName="/xl/embeddings/oleObject849.bin" ContentType="application/vnd.openxmlformats-officedocument.oleObject"/>
  <Override PartName="/xl/embeddings/oleObject850.bin" ContentType="application/vnd.openxmlformats-officedocument.oleObject"/>
  <Override PartName="/xl/embeddings/oleObject851.bin" ContentType="application/vnd.openxmlformats-officedocument.oleObject"/>
  <Override PartName="/xl/embeddings/oleObject852.bin" ContentType="application/vnd.openxmlformats-officedocument.oleObject"/>
  <Override PartName="/xl/embeddings/oleObject853.bin" ContentType="application/vnd.openxmlformats-officedocument.oleObject"/>
  <Override PartName="/xl/embeddings/oleObject854.bin" ContentType="application/vnd.openxmlformats-officedocument.oleObject"/>
  <Override PartName="/xl/embeddings/oleObject855.bin" ContentType="application/vnd.openxmlformats-officedocument.oleObject"/>
  <Override PartName="/xl/embeddings/oleObject856.bin" ContentType="application/vnd.openxmlformats-officedocument.oleObject"/>
  <Override PartName="/xl/embeddings/oleObject857.bin" ContentType="application/vnd.openxmlformats-officedocument.oleObject"/>
  <Override PartName="/xl/embeddings/oleObject858.bin" ContentType="application/vnd.openxmlformats-officedocument.oleObject"/>
  <Override PartName="/xl/embeddings/oleObject859.bin" ContentType="application/vnd.openxmlformats-officedocument.oleObject"/>
  <Override PartName="/xl/embeddings/oleObject860.bin" ContentType="application/vnd.openxmlformats-officedocument.oleObject"/>
  <Override PartName="/xl/embeddings/oleObject861.bin" ContentType="application/vnd.openxmlformats-officedocument.oleObject"/>
  <Override PartName="/xl/embeddings/oleObject862.bin" ContentType="application/vnd.openxmlformats-officedocument.oleObject"/>
  <Override PartName="/xl/embeddings/oleObject863.bin" ContentType="application/vnd.openxmlformats-officedocument.oleObject"/>
  <Override PartName="/xl/embeddings/oleObject864.bin" ContentType="application/vnd.openxmlformats-officedocument.oleObject"/>
  <Override PartName="/xl/embeddings/oleObject865.bin" ContentType="application/vnd.openxmlformats-officedocument.oleObject"/>
  <Override PartName="/xl/embeddings/oleObject866.bin" ContentType="application/vnd.openxmlformats-officedocument.oleObject"/>
  <Override PartName="/xl/embeddings/oleObject867.bin" ContentType="application/vnd.openxmlformats-officedocument.oleObject"/>
  <Override PartName="/xl/embeddings/oleObject868.bin" ContentType="application/vnd.openxmlformats-officedocument.oleObject"/>
  <Override PartName="/xl/embeddings/oleObject869.bin" ContentType="application/vnd.openxmlformats-officedocument.oleObject"/>
  <Override PartName="/xl/embeddings/oleObject870.bin" ContentType="application/vnd.openxmlformats-officedocument.oleObject"/>
  <Override PartName="/xl/embeddings/oleObject871.bin" ContentType="application/vnd.openxmlformats-officedocument.oleObject"/>
  <Override PartName="/xl/embeddings/oleObject872.bin" ContentType="application/vnd.openxmlformats-officedocument.oleObject"/>
  <Override PartName="/xl/embeddings/oleObject873.bin" ContentType="application/vnd.openxmlformats-officedocument.oleObject"/>
  <Override PartName="/xl/embeddings/oleObject874.bin" ContentType="application/vnd.openxmlformats-officedocument.oleObject"/>
  <Override PartName="/xl/embeddings/oleObject875.bin" ContentType="application/vnd.openxmlformats-officedocument.oleObject"/>
  <Override PartName="/xl/embeddings/oleObject876.bin" ContentType="application/vnd.openxmlformats-officedocument.oleObject"/>
  <Override PartName="/xl/embeddings/oleObject877.bin" ContentType="application/vnd.openxmlformats-officedocument.oleObject"/>
  <Override PartName="/xl/embeddings/oleObject878.bin" ContentType="application/vnd.openxmlformats-officedocument.oleObject"/>
  <Override PartName="/xl/embeddings/oleObject879.bin" ContentType="application/vnd.openxmlformats-officedocument.oleObject"/>
  <Override PartName="/xl/embeddings/oleObject880.bin" ContentType="application/vnd.openxmlformats-officedocument.oleObject"/>
  <Override PartName="/xl/embeddings/oleObject881.bin" ContentType="application/vnd.openxmlformats-officedocument.oleObject"/>
  <Override PartName="/xl/embeddings/oleObject882.bin" ContentType="application/vnd.openxmlformats-officedocument.oleObject"/>
  <Override PartName="/xl/embeddings/oleObject883.bin" ContentType="application/vnd.openxmlformats-officedocument.oleObject"/>
  <Override PartName="/xl/embeddings/oleObject884.bin" ContentType="application/vnd.openxmlformats-officedocument.oleObject"/>
  <Override PartName="/xl/embeddings/oleObject885.bin" ContentType="application/vnd.openxmlformats-officedocument.oleObject"/>
  <Override PartName="/xl/embeddings/oleObject886.bin" ContentType="application/vnd.openxmlformats-officedocument.oleObject"/>
  <Override PartName="/xl/embeddings/oleObject887.bin" ContentType="application/vnd.openxmlformats-officedocument.oleObject"/>
  <Override PartName="/xl/embeddings/oleObject888.bin" ContentType="application/vnd.openxmlformats-officedocument.oleObject"/>
  <Override PartName="/xl/embeddings/oleObject889.bin" ContentType="application/vnd.openxmlformats-officedocument.oleObject"/>
  <Override PartName="/xl/embeddings/oleObject890.bin" ContentType="application/vnd.openxmlformats-officedocument.oleObject"/>
  <Override PartName="/xl/embeddings/oleObject891.bin" ContentType="application/vnd.openxmlformats-officedocument.oleObject"/>
  <Override PartName="/xl/embeddings/oleObject892.bin" ContentType="application/vnd.openxmlformats-officedocument.oleObject"/>
  <Override PartName="/xl/embeddings/oleObject893.bin" ContentType="application/vnd.openxmlformats-officedocument.oleObject"/>
  <Override PartName="/xl/embeddings/oleObject894.bin" ContentType="application/vnd.openxmlformats-officedocument.oleObject"/>
  <Override PartName="/xl/embeddings/oleObject895.bin" ContentType="application/vnd.openxmlformats-officedocument.oleObject"/>
  <Override PartName="/xl/embeddings/oleObject896.bin" ContentType="application/vnd.openxmlformats-officedocument.oleObject"/>
  <Override PartName="/xl/embeddings/oleObject897.bin" ContentType="application/vnd.openxmlformats-officedocument.oleObject"/>
  <Override PartName="/xl/embeddings/oleObject898.bin" ContentType="application/vnd.openxmlformats-officedocument.oleObject"/>
  <Override PartName="/xl/embeddings/oleObject899.bin" ContentType="application/vnd.openxmlformats-officedocument.oleObject"/>
  <Override PartName="/xl/embeddings/oleObject900.bin" ContentType="application/vnd.openxmlformats-officedocument.oleObject"/>
  <Override PartName="/xl/embeddings/oleObject901.bin" ContentType="application/vnd.openxmlformats-officedocument.oleObject"/>
  <Override PartName="/xl/embeddings/oleObject902.bin" ContentType="application/vnd.openxmlformats-officedocument.oleObject"/>
  <Override PartName="/xl/embeddings/oleObject903.bin" ContentType="application/vnd.openxmlformats-officedocument.oleObject"/>
  <Override PartName="/xl/embeddings/oleObject904.bin" ContentType="application/vnd.openxmlformats-officedocument.oleObject"/>
  <Override PartName="/xl/embeddings/oleObject905.bin" ContentType="application/vnd.openxmlformats-officedocument.oleObject"/>
  <Override PartName="/xl/embeddings/oleObject906.bin" ContentType="application/vnd.openxmlformats-officedocument.oleObject"/>
  <Override PartName="/xl/embeddings/oleObject907.bin" ContentType="application/vnd.openxmlformats-officedocument.oleObject"/>
  <Override PartName="/xl/embeddings/oleObject908.bin" ContentType="application/vnd.openxmlformats-officedocument.oleObject"/>
  <Override PartName="/xl/embeddings/oleObject909.bin" ContentType="application/vnd.openxmlformats-officedocument.oleObject"/>
  <Override PartName="/xl/embeddings/oleObject910.bin" ContentType="application/vnd.openxmlformats-officedocument.oleObject"/>
  <Override PartName="/xl/embeddings/oleObject911.bin" ContentType="application/vnd.openxmlformats-officedocument.oleObject"/>
  <Override PartName="/xl/embeddings/oleObject912.bin" ContentType="application/vnd.openxmlformats-officedocument.oleObject"/>
  <Override PartName="/xl/embeddings/oleObject913.bin" ContentType="application/vnd.openxmlformats-officedocument.oleObject"/>
  <Override PartName="/xl/embeddings/oleObject914.bin" ContentType="application/vnd.openxmlformats-officedocument.oleObject"/>
  <Override PartName="/xl/embeddings/oleObject915.bin" ContentType="application/vnd.openxmlformats-officedocument.oleObject"/>
  <Override PartName="/xl/embeddings/oleObject916.bin" ContentType="application/vnd.openxmlformats-officedocument.oleObject"/>
  <Override PartName="/xl/embeddings/oleObject917.bin" ContentType="application/vnd.openxmlformats-officedocument.oleObject"/>
  <Override PartName="/xl/embeddings/oleObject918.bin" ContentType="application/vnd.openxmlformats-officedocument.oleObject"/>
  <Override PartName="/xl/embeddings/oleObject919.bin" ContentType="application/vnd.openxmlformats-officedocument.oleObject"/>
  <Override PartName="/xl/embeddings/oleObject920.bin" ContentType="application/vnd.openxmlformats-officedocument.oleObject"/>
  <Override PartName="/xl/embeddings/oleObject921.bin" ContentType="application/vnd.openxmlformats-officedocument.oleObject"/>
  <Override PartName="/xl/embeddings/oleObject922.bin" ContentType="application/vnd.openxmlformats-officedocument.oleObject"/>
  <Override PartName="/xl/embeddings/oleObject923.bin" ContentType="application/vnd.openxmlformats-officedocument.oleObject"/>
  <Override PartName="/xl/embeddings/oleObject924.bin" ContentType="application/vnd.openxmlformats-officedocument.oleObject"/>
  <Override PartName="/xl/embeddings/oleObject925.bin" ContentType="application/vnd.openxmlformats-officedocument.oleObject"/>
  <Override PartName="/xl/embeddings/oleObject926.bin" ContentType="application/vnd.openxmlformats-officedocument.oleObject"/>
  <Override PartName="/xl/embeddings/oleObject927.bin" ContentType="application/vnd.openxmlformats-officedocument.oleObject"/>
  <Override PartName="/xl/embeddings/oleObject928.bin" ContentType="application/vnd.openxmlformats-officedocument.oleObject"/>
  <Override PartName="/xl/embeddings/oleObject929.bin" ContentType="application/vnd.openxmlformats-officedocument.oleObject"/>
  <Override PartName="/xl/embeddings/oleObject930.bin" ContentType="application/vnd.openxmlformats-officedocument.oleObject"/>
  <Override PartName="/xl/embeddings/oleObject931.bin" ContentType="application/vnd.openxmlformats-officedocument.oleObject"/>
  <Override PartName="/xl/embeddings/oleObject932.bin" ContentType="application/vnd.openxmlformats-officedocument.oleObject"/>
  <Override PartName="/xl/embeddings/oleObject933.bin" ContentType="application/vnd.openxmlformats-officedocument.oleObject"/>
  <Override PartName="/xl/embeddings/oleObject934.bin" ContentType="application/vnd.openxmlformats-officedocument.oleObject"/>
  <Override PartName="/xl/embeddings/oleObject935.bin" ContentType="application/vnd.openxmlformats-officedocument.oleObject"/>
  <Override PartName="/xl/embeddings/oleObject936.bin" ContentType="application/vnd.openxmlformats-officedocument.oleObject"/>
  <Override PartName="/xl/embeddings/oleObject937.bin" ContentType="application/vnd.openxmlformats-officedocument.oleObject"/>
  <Override PartName="/xl/embeddings/oleObject938.bin" ContentType="application/vnd.openxmlformats-officedocument.oleObject"/>
  <Override PartName="/xl/embeddings/oleObject939.bin" ContentType="application/vnd.openxmlformats-officedocument.oleObject"/>
  <Override PartName="/xl/embeddings/oleObject940.bin" ContentType="application/vnd.openxmlformats-officedocument.oleObject"/>
  <Override PartName="/xl/embeddings/oleObject941.bin" ContentType="application/vnd.openxmlformats-officedocument.oleObject"/>
  <Override PartName="/xl/embeddings/oleObject942.bin" ContentType="application/vnd.openxmlformats-officedocument.oleObject"/>
  <Override PartName="/xl/embeddings/oleObject943.bin" ContentType="application/vnd.openxmlformats-officedocument.oleObject"/>
  <Override PartName="/xl/embeddings/oleObject944.bin" ContentType="application/vnd.openxmlformats-officedocument.oleObject"/>
  <Override PartName="/xl/embeddings/oleObject945.bin" ContentType="application/vnd.openxmlformats-officedocument.oleObject"/>
  <Override PartName="/xl/embeddings/oleObject946.bin" ContentType="application/vnd.openxmlformats-officedocument.oleObject"/>
  <Override PartName="/xl/embeddings/oleObject947.bin" ContentType="application/vnd.openxmlformats-officedocument.oleObject"/>
  <Override PartName="/xl/embeddings/oleObject948.bin" ContentType="application/vnd.openxmlformats-officedocument.oleObject"/>
  <Override PartName="/xl/embeddings/oleObject949.bin" ContentType="application/vnd.openxmlformats-officedocument.oleObject"/>
  <Override PartName="/xl/embeddings/oleObject950.bin" ContentType="application/vnd.openxmlformats-officedocument.oleObject"/>
  <Override PartName="/xl/embeddings/oleObject951.bin" ContentType="application/vnd.openxmlformats-officedocument.oleObject"/>
  <Override PartName="/xl/embeddings/oleObject952.bin" ContentType="application/vnd.openxmlformats-officedocument.oleObject"/>
  <Override PartName="/xl/embeddings/oleObject953.bin" ContentType="application/vnd.openxmlformats-officedocument.oleObject"/>
  <Override PartName="/xl/embeddings/oleObject954.bin" ContentType="application/vnd.openxmlformats-officedocument.oleObject"/>
  <Override PartName="/xl/embeddings/oleObject955.bin" ContentType="application/vnd.openxmlformats-officedocument.oleObject"/>
  <Override PartName="/xl/embeddings/oleObject956.bin" ContentType="application/vnd.openxmlformats-officedocument.oleObject"/>
  <Override PartName="/xl/embeddings/oleObject957.bin" ContentType="application/vnd.openxmlformats-officedocument.oleObject"/>
  <Override PartName="/xl/embeddings/oleObject958.bin" ContentType="application/vnd.openxmlformats-officedocument.oleObject"/>
  <Override PartName="/xl/embeddings/oleObject959.bin" ContentType="application/vnd.openxmlformats-officedocument.oleObject"/>
  <Override PartName="/xl/embeddings/oleObject960.bin" ContentType="application/vnd.openxmlformats-officedocument.oleObject"/>
  <Override PartName="/xl/embeddings/oleObject961.bin" ContentType="application/vnd.openxmlformats-officedocument.oleObject"/>
  <Override PartName="/xl/embeddings/oleObject962.bin" ContentType="application/vnd.openxmlformats-officedocument.oleObject"/>
  <Override PartName="/xl/embeddings/oleObject963.bin" ContentType="application/vnd.openxmlformats-officedocument.oleObject"/>
  <Override PartName="/xl/embeddings/oleObject964.bin" ContentType="application/vnd.openxmlformats-officedocument.oleObject"/>
  <Override PartName="/xl/embeddings/oleObject965.bin" ContentType="application/vnd.openxmlformats-officedocument.oleObject"/>
  <Override PartName="/xl/embeddings/oleObject966.bin" ContentType="application/vnd.openxmlformats-officedocument.oleObject"/>
  <Override PartName="/xl/embeddings/oleObject967.bin" ContentType="application/vnd.openxmlformats-officedocument.oleObject"/>
  <Override PartName="/xl/embeddings/oleObject968.bin" ContentType="application/vnd.openxmlformats-officedocument.oleObject"/>
  <Override PartName="/xl/embeddings/oleObject969.bin" ContentType="application/vnd.openxmlformats-officedocument.oleObject"/>
  <Override PartName="/xl/embeddings/oleObject970.bin" ContentType="application/vnd.openxmlformats-officedocument.oleObject"/>
  <Override PartName="/xl/embeddings/oleObject971.bin" ContentType="application/vnd.openxmlformats-officedocument.oleObject"/>
  <Override PartName="/xl/embeddings/oleObject972.bin" ContentType="application/vnd.openxmlformats-officedocument.oleObject"/>
  <Override PartName="/xl/embeddings/oleObject973.bin" ContentType="application/vnd.openxmlformats-officedocument.oleObject"/>
  <Override PartName="/xl/embeddings/oleObject974.bin" ContentType="application/vnd.openxmlformats-officedocument.oleObject"/>
  <Override PartName="/xl/embeddings/oleObject975.bin" ContentType="application/vnd.openxmlformats-officedocument.oleObject"/>
  <Override PartName="/xl/embeddings/oleObject976.bin" ContentType="application/vnd.openxmlformats-officedocument.oleObject"/>
  <Override PartName="/xl/embeddings/oleObject977.bin" ContentType="application/vnd.openxmlformats-officedocument.oleObject"/>
  <Override PartName="/xl/embeddings/oleObject978.bin" ContentType="application/vnd.openxmlformats-officedocument.oleObject"/>
  <Override PartName="/xl/embeddings/oleObject979.bin" ContentType="application/vnd.openxmlformats-officedocument.oleObject"/>
  <Override PartName="/xl/embeddings/oleObject980.bin" ContentType="application/vnd.openxmlformats-officedocument.oleObject"/>
  <Override PartName="/xl/embeddings/oleObject981.bin" ContentType="application/vnd.openxmlformats-officedocument.oleObject"/>
  <Override PartName="/xl/embeddings/oleObject982.bin" ContentType="application/vnd.openxmlformats-officedocument.oleObject"/>
  <Override PartName="/xl/embeddings/oleObject983.bin" ContentType="application/vnd.openxmlformats-officedocument.oleObject"/>
  <Override PartName="/xl/embeddings/oleObject984.bin" ContentType="application/vnd.openxmlformats-officedocument.oleObject"/>
  <Override PartName="/xl/embeddings/oleObject985.bin" ContentType="application/vnd.openxmlformats-officedocument.oleObject"/>
  <Override PartName="/xl/embeddings/oleObject986.bin" ContentType="application/vnd.openxmlformats-officedocument.oleObject"/>
  <Override PartName="/xl/embeddings/oleObject987.bin" ContentType="application/vnd.openxmlformats-officedocument.oleObject"/>
  <Override PartName="/xl/embeddings/oleObject988.bin" ContentType="application/vnd.openxmlformats-officedocument.oleObject"/>
  <Override PartName="/xl/embeddings/oleObject989.bin" ContentType="application/vnd.openxmlformats-officedocument.oleObject"/>
  <Override PartName="/xl/embeddings/oleObject990.bin" ContentType="application/vnd.openxmlformats-officedocument.oleObject"/>
  <Override PartName="/xl/embeddings/oleObject991.bin" ContentType="application/vnd.openxmlformats-officedocument.oleObject"/>
  <Override PartName="/xl/embeddings/oleObject992.bin" ContentType="application/vnd.openxmlformats-officedocument.oleObject"/>
  <Override PartName="/xl/embeddings/oleObject993.bin" ContentType="application/vnd.openxmlformats-officedocument.oleObject"/>
  <Override PartName="/xl/embeddings/oleObject994.bin" ContentType="application/vnd.openxmlformats-officedocument.oleObject"/>
  <Override PartName="/xl/embeddings/oleObject995.bin" ContentType="application/vnd.openxmlformats-officedocument.oleObject"/>
  <Override PartName="/xl/embeddings/oleObject996.bin" ContentType="application/vnd.openxmlformats-officedocument.oleObject"/>
  <Override PartName="/xl/embeddings/oleObject997.bin" ContentType="application/vnd.openxmlformats-officedocument.oleObject"/>
  <Override PartName="/xl/embeddings/oleObject998.bin" ContentType="application/vnd.openxmlformats-officedocument.oleObject"/>
  <Override PartName="/xl/embeddings/oleObject999.bin" ContentType="application/vnd.openxmlformats-officedocument.oleObject"/>
  <Override PartName="/xl/embeddings/oleObject1000.bin" ContentType="application/vnd.openxmlformats-officedocument.oleObject"/>
  <Override PartName="/xl/embeddings/oleObject1001.bin" ContentType="application/vnd.openxmlformats-officedocument.oleObject"/>
  <Override PartName="/xl/embeddings/oleObject1002.bin" ContentType="application/vnd.openxmlformats-officedocument.oleObject"/>
  <Override PartName="/xl/embeddings/oleObject1003.bin" ContentType="application/vnd.openxmlformats-officedocument.oleObject"/>
  <Override PartName="/xl/embeddings/oleObject1004.bin" ContentType="application/vnd.openxmlformats-officedocument.oleObject"/>
  <Override PartName="/xl/embeddings/oleObject1005.bin" ContentType="application/vnd.openxmlformats-officedocument.oleObject"/>
  <Override PartName="/xl/embeddings/oleObject1006.bin" ContentType="application/vnd.openxmlformats-officedocument.oleObject"/>
  <Override PartName="/xl/embeddings/oleObject1007.bin" ContentType="application/vnd.openxmlformats-officedocument.oleObject"/>
  <Override PartName="/xl/embeddings/oleObject1008.bin" ContentType="application/vnd.openxmlformats-officedocument.oleObject"/>
  <Override PartName="/xl/embeddings/oleObject1009.bin" ContentType="application/vnd.openxmlformats-officedocument.oleObject"/>
  <Override PartName="/xl/embeddings/oleObject1010.bin" ContentType="application/vnd.openxmlformats-officedocument.oleObject"/>
  <Override PartName="/xl/embeddings/oleObject1011.bin" ContentType="application/vnd.openxmlformats-officedocument.oleObject"/>
  <Override PartName="/xl/embeddings/oleObject1012.bin" ContentType="application/vnd.openxmlformats-officedocument.oleObject"/>
  <Override PartName="/xl/embeddings/oleObject1013.bin" ContentType="application/vnd.openxmlformats-officedocument.oleObject"/>
  <Override PartName="/xl/embeddings/oleObject1014.bin" ContentType="application/vnd.openxmlformats-officedocument.oleObject"/>
  <Override PartName="/xl/embeddings/oleObject1015.bin" ContentType="application/vnd.openxmlformats-officedocument.oleObject"/>
  <Override PartName="/xl/embeddings/oleObject1016.bin" ContentType="application/vnd.openxmlformats-officedocument.oleObject"/>
  <Override PartName="/xl/embeddings/oleObject1017.bin" ContentType="application/vnd.openxmlformats-officedocument.oleObject"/>
  <Override PartName="/xl/embeddings/oleObject1018.bin" ContentType="application/vnd.openxmlformats-officedocument.oleObject"/>
  <Override PartName="/xl/embeddings/oleObject1019.bin" ContentType="application/vnd.openxmlformats-officedocument.oleObject"/>
  <Override PartName="/xl/embeddings/oleObject1020.bin" ContentType="application/vnd.openxmlformats-officedocument.oleObject"/>
  <Override PartName="/xl/embeddings/oleObject1021.bin" ContentType="application/vnd.openxmlformats-officedocument.oleObject"/>
  <Override PartName="/xl/embeddings/oleObject1022.bin" ContentType="application/vnd.openxmlformats-officedocument.oleObject"/>
  <Override PartName="/xl/embeddings/oleObject1023.bin" ContentType="application/vnd.openxmlformats-officedocument.oleObject"/>
  <Override PartName="/xl/embeddings/oleObject1024.bin" ContentType="application/vnd.openxmlformats-officedocument.oleObject"/>
  <Override PartName="/xl/embeddings/oleObject1025.bin" ContentType="application/vnd.openxmlformats-officedocument.oleObject"/>
  <Override PartName="/xl/drawings/drawing2.xml" ContentType="application/vnd.openxmlformats-officedocument.drawing+xml"/>
  <Override PartName="/xl/embeddings/oleObject1026.bin" ContentType="application/vnd.openxmlformats-officedocument.oleObject"/>
  <Override PartName="/xl/embeddings/oleObject1027.bin" ContentType="application/vnd.openxmlformats-officedocument.oleObject"/>
  <Override PartName="/xl/drawings/drawing3.xml" ContentType="application/vnd.openxmlformats-officedocument.drawing+xml"/>
  <Override PartName="/xl/embeddings/oleObject1028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4430"/>
  <workbookPr showInkAnnotation="0" defaultThemeVersion="124226"/>
  <mc:AlternateContent xmlns:mc="http://schemas.openxmlformats.org/markup-compatibility/2006">
    <mc:Choice Requires="x15">
      <x15ac:absPath xmlns:x15ac="http://schemas.microsoft.com/office/spreadsheetml/2010/11/ac" url="Y:\DAPS\1.COMPARTILHADA\16.CAPACIDADE INSTALADA\4.OUTUBRO.2021\"/>
    </mc:Choice>
  </mc:AlternateContent>
  <xr:revisionPtr revIDLastSave="0" documentId="13_ncr:1_{721C780E-3F1F-43F5-97D1-8713B422553D}" xr6:coauthVersionLast="47" xr6:coauthVersionMax="47" xr10:uidLastSave="{00000000-0000-0000-0000-000000000000}"/>
  <bookViews>
    <workbookView xWindow="21480" yWindow="-120" windowWidth="21840" windowHeight="13140" tabRatio="548" activeTab="2" xr2:uid="{00000000-000D-0000-FFFF-FFFF00000000}"/>
  </bookViews>
  <sheets>
    <sheet name="Instrutivo" sheetId="12" r:id="rId1"/>
    <sheet name="Acompanhamento" sheetId="19" r:id="rId2"/>
    <sheet name="Banco" sheetId="5" r:id="rId3"/>
    <sheet name="Fonte das Informações" sheetId="26" r:id="rId4"/>
  </sheets>
  <definedNames>
    <definedName name="_xlnm._FilterDatabase" localSheetId="1" hidden="1">Acompanhamento!$A$2:$AG$321</definedName>
    <definedName name="_xlnm._FilterDatabase" localSheetId="2" hidden="1">Banco!$A$3:$AD$298</definedName>
    <definedName name="_xlnm.Print_Area" localSheetId="1">Acompanhamento!$A$1:$AF$321</definedName>
    <definedName name="_xlnm.Print_Area" localSheetId="2">Banco!$A$3:$Y$298</definedName>
    <definedName name="_xlnm.Print_Area" localSheetId="0">Instrutivo!$A$1:$P$25</definedName>
  </definedNames>
  <calcPr calcId="181029"/>
  <extLs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D4" i="5" l="1"/>
  <c r="E4" i="5" l="1"/>
  <c r="C4" i="5"/>
  <c r="E57" i="5"/>
  <c r="C298" i="5"/>
  <c r="C5" i="5"/>
  <c r="C6" i="5"/>
  <c r="C7" i="5"/>
  <c r="C8" i="5"/>
  <c r="C9" i="5"/>
  <c r="C10" i="5"/>
  <c r="C11" i="5"/>
  <c r="D11" i="5" s="1"/>
  <c r="C12" i="5"/>
  <c r="D12" i="5" s="1"/>
  <c r="C13" i="5"/>
  <c r="C14" i="5"/>
  <c r="C15" i="5"/>
  <c r="C16" i="5"/>
  <c r="D16" i="5" s="1"/>
  <c r="C17" i="5"/>
  <c r="C18" i="5"/>
  <c r="C19" i="5"/>
  <c r="D19" i="5" s="1"/>
  <c r="C20" i="5"/>
  <c r="C21" i="5"/>
  <c r="C22" i="5"/>
  <c r="C23" i="5"/>
  <c r="C24" i="5"/>
  <c r="D24" i="5" s="1"/>
  <c r="C25" i="5"/>
  <c r="C26" i="5"/>
  <c r="C27" i="5"/>
  <c r="D27" i="5" s="1"/>
  <c r="C28" i="5"/>
  <c r="D28" i="5" s="1"/>
  <c r="C29" i="5"/>
  <c r="C30" i="5"/>
  <c r="C31" i="5"/>
  <c r="C32" i="5"/>
  <c r="D32" i="5" s="1"/>
  <c r="C33" i="5"/>
  <c r="C34" i="5"/>
  <c r="C35" i="5"/>
  <c r="D35" i="5" s="1"/>
  <c r="C36" i="5"/>
  <c r="D36" i="5" s="1"/>
  <c r="C37" i="5"/>
  <c r="C38" i="5"/>
  <c r="C39" i="5"/>
  <c r="C40" i="5"/>
  <c r="C41" i="5"/>
  <c r="C42" i="5"/>
  <c r="C43" i="5"/>
  <c r="D43" i="5" s="1"/>
  <c r="C44" i="5"/>
  <c r="D44" i="5" s="1"/>
  <c r="C45" i="5"/>
  <c r="C46" i="5"/>
  <c r="C47" i="5"/>
  <c r="C48" i="5"/>
  <c r="D48" i="5" s="1"/>
  <c r="C49" i="5"/>
  <c r="C50" i="5"/>
  <c r="C51" i="5"/>
  <c r="D51" i="5" s="1"/>
  <c r="C52" i="5"/>
  <c r="C53" i="5"/>
  <c r="C54" i="5"/>
  <c r="C55" i="5"/>
  <c r="C56" i="5"/>
  <c r="D56" i="5" s="1"/>
  <c r="C57" i="5"/>
  <c r="C58" i="5"/>
  <c r="C59" i="5"/>
  <c r="D59" i="5" s="1"/>
  <c r="C60" i="5"/>
  <c r="D60" i="5" s="1"/>
  <c r="C61" i="5"/>
  <c r="C62" i="5"/>
  <c r="C63" i="5"/>
  <c r="C64" i="5"/>
  <c r="D64" i="5" s="1"/>
  <c r="C65" i="5"/>
  <c r="C66" i="5"/>
  <c r="C67" i="5"/>
  <c r="D67" i="5" s="1"/>
  <c r="C68" i="5"/>
  <c r="D68" i="5" s="1"/>
  <c r="C69" i="5"/>
  <c r="C70" i="5"/>
  <c r="C71" i="5"/>
  <c r="C72" i="5"/>
  <c r="C73" i="5"/>
  <c r="C74" i="5"/>
  <c r="C75" i="5"/>
  <c r="D75" i="5" s="1"/>
  <c r="C76" i="5"/>
  <c r="D76" i="5" s="1"/>
  <c r="C77" i="5"/>
  <c r="C78" i="5"/>
  <c r="C79" i="5"/>
  <c r="C80" i="5"/>
  <c r="D80" i="5" s="1"/>
  <c r="C81" i="5"/>
  <c r="C82" i="5"/>
  <c r="C83" i="5"/>
  <c r="D83" i="5" s="1"/>
  <c r="C84" i="5"/>
  <c r="C85" i="5"/>
  <c r="C86" i="5"/>
  <c r="C87" i="5"/>
  <c r="C88" i="5"/>
  <c r="D88" i="5" s="1"/>
  <c r="C89" i="5"/>
  <c r="C90" i="5"/>
  <c r="C91" i="5"/>
  <c r="D91" i="5" s="1"/>
  <c r="C92" i="5"/>
  <c r="D92" i="5" s="1"/>
  <c r="C93" i="5"/>
  <c r="C94" i="5"/>
  <c r="C95" i="5"/>
  <c r="C96" i="5"/>
  <c r="D96" i="5" s="1"/>
  <c r="C97" i="5"/>
  <c r="C98" i="5"/>
  <c r="C99" i="5"/>
  <c r="D99" i="5" s="1"/>
  <c r="C100" i="5"/>
  <c r="D100" i="5" s="1"/>
  <c r="C101" i="5"/>
  <c r="C102" i="5"/>
  <c r="C103" i="5"/>
  <c r="C104" i="5"/>
  <c r="C105" i="5"/>
  <c r="C106" i="5"/>
  <c r="C107" i="5"/>
  <c r="D107" i="5" s="1"/>
  <c r="C108" i="5"/>
  <c r="D108" i="5" s="1"/>
  <c r="C109" i="5"/>
  <c r="C110" i="5"/>
  <c r="C111" i="5"/>
  <c r="C112" i="5"/>
  <c r="D112" i="5" s="1"/>
  <c r="C113" i="5"/>
  <c r="C114" i="5"/>
  <c r="C115" i="5"/>
  <c r="D115" i="5" s="1"/>
  <c r="C116" i="5"/>
  <c r="C117" i="5"/>
  <c r="C118" i="5"/>
  <c r="C119" i="5"/>
  <c r="C120" i="5"/>
  <c r="D120" i="5" s="1"/>
  <c r="C121" i="5"/>
  <c r="C122" i="5"/>
  <c r="C123" i="5"/>
  <c r="D123" i="5" s="1"/>
  <c r="C124" i="5"/>
  <c r="D124" i="5" s="1"/>
  <c r="C125" i="5"/>
  <c r="C126" i="5"/>
  <c r="C127" i="5"/>
  <c r="C128" i="5"/>
  <c r="D128" i="5" s="1"/>
  <c r="C129" i="5"/>
  <c r="C130" i="5"/>
  <c r="C131" i="5"/>
  <c r="D131" i="5" s="1"/>
  <c r="C132" i="5"/>
  <c r="D132" i="5" s="1"/>
  <c r="C133" i="5"/>
  <c r="C134" i="5"/>
  <c r="C135" i="5"/>
  <c r="C136" i="5"/>
  <c r="C137" i="5"/>
  <c r="C138" i="5"/>
  <c r="C139" i="5"/>
  <c r="D139" i="5" s="1"/>
  <c r="C140" i="5"/>
  <c r="D140" i="5" s="1"/>
  <c r="C141" i="5"/>
  <c r="C142" i="5"/>
  <c r="C143" i="5"/>
  <c r="C144" i="5"/>
  <c r="D144" i="5" s="1"/>
  <c r="C145" i="5"/>
  <c r="C146" i="5"/>
  <c r="C147" i="5"/>
  <c r="D147" i="5" s="1"/>
  <c r="C148" i="5"/>
  <c r="C149" i="5"/>
  <c r="C150" i="5"/>
  <c r="C151" i="5"/>
  <c r="C152" i="5"/>
  <c r="D152" i="5" s="1"/>
  <c r="C153" i="5"/>
  <c r="C154" i="5"/>
  <c r="C155" i="5"/>
  <c r="D155" i="5" s="1"/>
  <c r="C156" i="5"/>
  <c r="D156" i="5" s="1"/>
  <c r="C157" i="5"/>
  <c r="C158" i="5"/>
  <c r="C159" i="5"/>
  <c r="C160" i="5"/>
  <c r="D160" i="5" s="1"/>
  <c r="C161" i="5"/>
  <c r="C162" i="5"/>
  <c r="C163" i="5"/>
  <c r="D163" i="5" s="1"/>
  <c r="C164" i="5"/>
  <c r="D164" i="5" s="1"/>
  <c r="C165" i="5"/>
  <c r="C166" i="5"/>
  <c r="C167" i="5"/>
  <c r="C168" i="5"/>
  <c r="C169" i="5"/>
  <c r="C170" i="5"/>
  <c r="C171" i="5"/>
  <c r="D171" i="5" s="1"/>
  <c r="C172" i="5"/>
  <c r="D172" i="5" s="1"/>
  <c r="C173" i="5"/>
  <c r="C174" i="5"/>
  <c r="C175" i="5"/>
  <c r="C176" i="5"/>
  <c r="D176" i="5" s="1"/>
  <c r="C177" i="5"/>
  <c r="C178" i="5"/>
  <c r="C179" i="5"/>
  <c r="D179" i="5" s="1"/>
  <c r="C180" i="5"/>
  <c r="C181" i="5"/>
  <c r="C182" i="5"/>
  <c r="C183" i="5"/>
  <c r="C184" i="5"/>
  <c r="D184" i="5" s="1"/>
  <c r="C185" i="5"/>
  <c r="C186" i="5"/>
  <c r="C187" i="5"/>
  <c r="D187" i="5" s="1"/>
  <c r="C188" i="5"/>
  <c r="D188" i="5" s="1"/>
  <c r="C189" i="5"/>
  <c r="C190" i="5"/>
  <c r="C191" i="5"/>
  <c r="C192" i="5"/>
  <c r="D192" i="5" s="1"/>
  <c r="C193" i="5"/>
  <c r="C194" i="5"/>
  <c r="C195" i="5"/>
  <c r="D195" i="5" s="1"/>
  <c r="C196" i="5"/>
  <c r="D196" i="5" s="1"/>
  <c r="C197" i="5"/>
  <c r="C198" i="5"/>
  <c r="C199" i="5"/>
  <c r="C200" i="5"/>
  <c r="C201" i="5"/>
  <c r="C202" i="5"/>
  <c r="C203" i="5"/>
  <c r="D203" i="5" s="1"/>
  <c r="C204" i="5"/>
  <c r="D204" i="5" s="1"/>
  <c r="C205" i="5"/>
  <c r="C206" i="5"/>
  <c r="C207" i="5"/>
  <c r="C208" i="5"/>
  <c r="D208" i="5" s="1"/>
  <c r="C209" i="5"/>
  <c r="C210" i="5"/>
  <c r="C211" i="5"/>
  <c r="D211" i="5" s="1"/>
  <c r="C212" i="5"/>
  <c r="C213" i="5"/>
  <c r="C214" i="5"/>
  <c r="C215" i="5"/>
  <c r="C216" i="5"/>
  <c r="D216" i="5" s="1"/>
  <c r="C217" i="5"/>
  <c r="C218" i="5"/>
  <c r="C219" i="5"/>
  <c r="D219" i="5" s="1"/>
  <c r="C220" i="5"/>
  <c r="D220" i="5" s="1"/>
  <c r="C221" i="5"/>
  <c r="C222" i="5"/>
  <c r="C223" i="5"/>
  <c r="C224" i="5"/>
  <c r="D224" i="5" s="1"/>
  <c r="C225" i="5"/>
  <c r="C226" i="5"/>
  <c r="C227" i="5"/>
  <c r="D227" i="5" s="1"/>
  <c r="C228" i="5"/>
  <c r="D228" i="5" s="1"/>
  <c r="C229" i="5"/>
  <c r="C230" i="5"/>
  <c r="C231" i="5"/>
  <c r="C232" i="5"/>
  <c r="C233" i="5"/>
  <c r="C234" i="5"/>
  <c r="C235" i="5"/>
  <c r="D235" i="5" s="1"/>
  <c r="C236" i="5"/>
  <c r="D236" i="5" s="1"/>
  <c r="C237" i="5"/>
  <c r="C238" i="5"/>
  <c r="C239" i="5"/>
  <c r="C240" i="5"/>
  <c r="D240" i="5" s="1"/>
  <c r="C241" i="5"/>
  <c r="C242" i="5"/>
  <c r="C243" i="5"/>
  <c r="D243" i="5" s="1"/>
  <c r="C244" i="5"/>
  <c r="C245" i="5"/>
  <c r="C246" i="5"/>
  <c r="C247" i="5"/>
  <c r="C248" i="5"/>
  <c r="D248" i="5" s="1"/>
  <c r="C249" i="5"/>
  <c r="C250" i="5"/>
  <c r="C251" i="5"/>
  <c r="D251" i="5" s="1"/>
  <c r="C252" i="5"/>
  <c r="D252" i="5" s="1"/>
  <c r="C253" i="5"/>
  <c r="C254" i="5"/>
  <c r="C255" i="5"/>
  <c r="C256" i="5"/>
  <c r="D256" i="5" s="1"/>
  <c r="C257" i="5"/>
  <c r="C258" i="5"/>
  <c r="C259" i="5"/>
  <c r="D259" i="5" s="1"/>
  <c r="C260" i="5"/>
  <c r="D260" i="5" s="1"/>
  <c r="C261" i="5"/>
  <c r="C262" i="5"/>
  <c r="C263" i="5"/>
  <c r="C264" i="5"/>
  <c r="C265" i="5"/>
  <c r="C266" i="5"/>
  <c r="C267" i="5"/>
  <c r="D267" i="5" s="1"/>
  <c r="C268" i="5"/>
  <c r="D268" i="5" s="1"/>
  <c r="C269" i="5"/>
  <c r="C270" i="5"/>
  <c r="C271" i="5"/>
  <c r="C272" i="5"/>
  <c r="D272" i="5" s="1"/>
  <c r="C273" i="5"/>
  <c r="C274" i="5"/>
  <c r="C275" i="5"/>
  <c r="D275" i="5" s="1"/>
  <c r="C276" i="5"/>
  <c r="C277" i="5"/>
  <c r="D277" i="5" s="1"/>
  <c r="C278" i="5"/>
  <c r="C279" i="5"/>
  <c r="C280" i="5"/>
  <c r="D280" i="5" s="1"/>
  <c r="C281" i="5"/>
  <c r="C282" i="5"/>
  <c r="C283" i="5"/>
  <c r="D283" i="5" s="1"/>
  <c r="C284" i="5"/>
  <c r="D284" i="5" s="1"/>
  <c r="C285" i="5"/>
  <c r="C286" i="5"/>
  <c r="C287" i="5"/>
  <c r="C288" i="5"/>
  <c r="D288" i="5" s="1"/>
  <c r="C289" i="5"/>
  <c r="C290" i="5"/>
  <c r="C291" i="5"/>
  <c r="D291" i="5" s="1"/>
  <c r="C292" i="5"/>
  <c r="D292" i="5" s="1"/>
  <c r="C293" i="5"/>
  <c r="C294" i="5"/>
  <c r="C295" i="5"/>
  <c r="C296" i="5"/>
  <c r="C297" i="5"/>
  <c r="D7" i="5"/>
  <c r="D8" i="5"/>
  <c r="D15" i="5"/>
  <c r="D20" i="5"/>
  <c r="D23" i="5"/>
  <c r="D31" i="5"/>
  <c r="D39" i="5"/>
  <c r="D40" i="5"/>
  <c r="D47" i="5"/>
  <c r="D52" i="5"/>
  <c r="D55" i="5"/>
  <c r="D63" i="5"/>
  <c r="D71" i="5"/>
  <c r="D72" i="5"/>
  <c r="D79" i="5"/>
  <c r="D84" i="5"/>
  <c r="D87" i="5"/>
  <c r="D95" i="5"/>
  <c r="D103" i="5"/>
  <c r="D104" i="5"/>
  <c r="D111" i="5"/>
  <c r="D116" i="5"/>
  <c r="D119" i="5"/>
  <c r="D127" i="5"/>
  <c r="D135" i="5"/>
  <c r="D136" i="5"/>
  <c r="D143" i="5"/>
  <c r="D148" i="5"/>
  <c r="D151" i="5"/>
  <c r="D159" i="5"/>
  <c r="D167" i="5"/>
  <c r="D168" i="5"/>
  <c r="D175" i="5"/>
  <c r="D180" i="5"/>
  <c r="D183" i="5"/>
  <c r="D191" i="5"/>
  <c r="D199" i="5"/>
  <c r="D200" i="5"/>
  <c r="D207" i="5"/>
  <c r="D212" i="5"/>
  <c r="D215" i="5"/>
  <c r="D223" i="5"/>
  <c r="D231" i="5"/>
  <c r="D232" i="5"/>
  <c r="D239" i="5"/>
  <c r="D244" i="5"/>
  <c r="D247" i="5"/>
  <c r="D255" i="5"/>
  <c r="D263" i="5"/>
  <c r="D264" i="5"/>
  <c r="D271" i="5"/>
  <c r="D276" i="5"/>
  <c r="D279" i="5"/>
  <c r="D287" i="5"/>
  <c r="D295" i="5"/>
  <c r="D296" i="5"/>
  <c r="D5" i="5"/>
  <c r="D6" i="5"/>
  <c r="D9" i="5"/>
  <c r="D10" i="5"/>
  <c r="D13" i="5"/>
  <c r="D14" i="5"/>
  <c r="D17" i="5"/>
  <c r="D18" i="5"/>
  <c r="D21" i="5"/>
  <c r="D22" i="5"/>
  <c r="D25" i="5"/>
  <c r="D26" i="5"/>
  <c r="D29" i="5"/>
  <c r="D30" i="5"/>
  <c r="D33" i="5"/>
  <c r="D34" i="5"/>
  <c r="D37" i="5"/>
  <c r="D38" i="5"/>
  <c r="D41" i="5"/>
  <c r="D42" i="5"/>
  <c r="D45" i="5"/>
  <c r="D46" i="5"/>
  <c r="D49" i="5"/>
  <c r="D50" i="5"/>
  <c r="D53" i="5"/>
  <c r="D54" i="5"/>
  <c r="D57" i="5"/>
  <c r="D58" i="5"/>
  <c r="D61" i="5"/>
  <c r="D62" i="5"/>
  <c r="D65" i="5"/>
  <c r="D66" i="5"/>
  <c r="D69" i="5"/>
  <c r="D70" i="5"/>
  <c r="D73" i="5"/>
  <c r="D74" i="5"/>
  <c r="D77" i="5"/>
  <c r="D78" i="5"/>
  <c r="D81" i="5"/>
  <c r="D82" i="5"/>
  <c r="D85" i="5"/>
  <c r="D86" i="5"/>
  <c r="D89" i="5"/>
  <c r="D90" i="5"/>
  <c r="D93" i="5"/>
  <c r="D94" i="5"/>
  <c r="D97" i="5"/>
  <c r="D98" i="5"/>
  <c r="D101" i="5"/>
  <c r="D102" i="5"/>
  <c r="D105" i="5"/>
  <c r="D106" i="5"/>
  <c r="D109" i="5"/>
  <c r="D110" i="5"/>
  <c r="D113" i="5"/>
  <c r="D114" i="5"/>
  <c r="D117" i="5"/>
  <c r="D118" i="5"/>
  <c r="D121" i="5"/>
  <c r="D122" i="5"/>
  <c r="D125" i="5"/>
  <c r="D126" i="5"/>
  <c r="D129" i="5"/>
  <c r="D130" i="5"/>
  <c r="D133" i="5"/>
  <c r="D134" i="5"/>
  <c r="D137" i="5"/>
  <c r="D138" i="5"/>
  <c r="D141" i="5"/>
  <c r="D142" i="5"/>
  <c r="D145" i="5"/>
  <c r="D146" i="5"/>
  <c r="D149" i="5"/>
  <c r="D150" i="5"/>
  <c r="D153" i="5"/>
  <c r="D154" i="5"/>
  <c r="D157" i="5"/>
  <c r="D158" i="5"/>
  <c r="D161" i="5"/>
  <c r="D162" i="5"/>
  <c r="D165" i="5"/>
  <c r="D166" i="5"/>
  <c r="D169" i="5"/>
  <c r="D170" i="5"/>
  <c r="D173" i="5"/>
  <c r="D174" i="5"/>
  <c r="D177" i="5"/>
  <c r="D178" i="5"/>
  <c r="D181" i="5"/>
  <c r="D182" i="5"/>
  <c r="D185" i="5"/>
  <c r="D186" i="5"/>
  <c r="D189" i="5"/>
  <c r="D190" i="5"/>
  <c r="D193" i="5"/>
  <c r="D194" i="5"/>
  <c r="D197" i="5"/>
  <c r="D198" i="5"/>
  <c r="D201" i="5"/>
  <c r="D202" i="5"/>
  <c r="D205" i="5"/>
  <c r="D206" i="5"/>
  <c r="D209" i="5"/>
  <c r="D210" i="5"/>
  <c r="D213" i="5"/>
  <c r="D214" i="5"/>
  <c r="D217" i="5"/>
  <c r="D218" i="5"/>
  <c r="D221" i="5"/>
  <c r="D222" i="5"/>
  <c r="D225" i="5"/>
  <c r="D226" i="5"/>
  <c r="D229" i="5"/>
  <c r="D230" i="5"/>
  <c r="D233" i="5"/>
  <c r="D234" i="5"/>
  <c r="D237" i="5"/>
  <c r="D238" i="5"/>
  <c r="D241" i="5"/>
  <c r="D242" i="5"/>
  <c r="D245" i="5"/>
  <c r="D246" i="5"/>
  <c r="D249" i="5"/>
  <c r="D250" i="5"/>
  <c r="D253" i="5"/>
  <c r="D254" i="5"/>
  <c r="D257" i="5"/>
  <c r="D258" i="5"/>
  <c r="D261" i="5"/>
  <c r="D262" i="5"/>
  <c r="D265" i="5"/>
  <c r="D266" i="5"/>
  <c r="D269" i="5"/>
  <c r="D270" i="5"/>
  <c r="D273" i="5"/>
  <c r="D274" i="5"/>
  <c r="D278" i="5"/>
  <c r="D281" i="5"/>
  <c r="D282" i="5"/>
  <c r="D285" i="5"/>
  <c r="D286" i="5"/>
  <c r="D289" i="5"/>
  <c r="D290" i="5"/>
  <c r="D293" i="5"/>
  <c r="D294" i="5"/>
  <c r="D297" i="5"/>
  <c r="D298" i="5"/>
  <c r="AF2" i="19" l="1"/>
  <c r="AE1" i="5"/>
  <c r="AE301" i="5"/>
  <c r="AA301" i="5"/>
  <c r="Z301" i="5"/>
  <c r="AE2" i="19" l="1"/>
  <c r="AD2" i="19"/>
  <c r="AC2" i="19"/>
  <c r="AB2" i="19"/>
  <c r="AA2" i="19"/>
  <c r="Z2" i="19"/>
  <c r="Y2" i="19"/>
  <c r="X2" i="19"/>
  <c r="W2" i="19"/>
  <c r="V2" i="19"/>
  <c r="U2" i="19"/>
  <c r="T2" i="19"/>
  <c r="S2" i="19"/>
  <c r="R2" i="19"/>
  <c r="Q2" i="19"/>
  <c r="P2" i="19"/>
  <c r="O2" i="19"/>
  <c r="N2" i="19"/>
  <c r="M2" i="19"/>
  <c r="L2" i="19"/>
  <c r="K2" i="19"/>
  <c r="J2" i="19"/>
  <c r="I2" i="19"/>
  <c r="H2" i="19"/>
  <c r="G2" i="19"/>
  <c r="F2" i="19"/>
  <c r="E2" i="19"/>
  <c r="Y1" i="5"/>
  <c r="Z1" i="5"/>
  <c r="AA1" i="5"/>
  <c r="AB1" i="5"/>
  <c r="AC1" i="5"/>
  <c r="AD1" i="5"/>
  <c r="W1" i="5" l="1"/>
  <c r="X1" i="5"/>
  <c r="Y301" i="5"/>
  <c r="U301" i="5" l="1"/>
  <c r="T301" i="5"/>
  <c r="S301" i="5"/>
  <c r="Q301" i="5"/>
  <c r="P301" i="5"/>
  <c r="S302" i="5" l="1"/>
  <c r="D1" i="5" l="1"/>
  <c r="P1" i="5" l="1"/>
  <c r="Q1" i="5"/>
  <c r="R1" i="5"/>
  <c r="S1" i="5"/>
  <c r="T1" i="5"/>
  <c r="U1" i="5"/>
  <c r="V1" i="5"/>
  <c r="B1" i="5" l="1"/>
  <c r="C1" i="5"/>
  <c r="E1" i="5"/>
  <c r="F1" i="5"/>
  <c r="G1" i="5"/>
  <c r="H1" i="5"/>
  <c r="I1" i="5"/>
  <c r="J1" i="5"/>
  <c r="K1" i="5"/>
  <c r="L1" i="5"/>
  <c r="M1" i="5"/>
  <c r="N1" i="5"/>
  <c r="O1" i="5"/>
  <c r="A1" i="5"/>
  <c r="AF314" i="19" l="1"/>
  <c r="AG7" i="19"/>
  <c r="AG12" i="19"/>
  <c r="AG18" i="19"/>
  <c r="AG23" i="19"/>
  <c r="AG31" i="19"/>
  <c r="AG36" i="19"/>
  <c r="AG42" i="19"/>
  <c r="AG47" i="19"/>
  <c r="AG52" i="19"/>
  <c r="AG59" i="19"/>
  <c r="AG64" i="19"/>
  <c r="AG69" i="19"/>
  <c r="AG73" i="19"/>
  <c r="AG77" i="19"/>
  <c r="AG81" i="19"/>
  <c r="AG85" i="19"/>
  <c r="AG90" i="19"/>
  <c r="AG94" i="19"/>
  <c r="AG98" i="19"/>
  <c r="AG102" i="19"/>
  <c r="AG106" i="19"/>
  <c r="AG112" i="19"/>
  <c r="AG116" i="19"/>
  <c r="AG120" i="19"/>
  <c r="AG124" i="19"/>
  <c r="AG129" i="19"/>
  <c r="AG133" i="19"/>
  <c r="AG137" i="19"/>
  <c r="AG141" i="19"/>
  <c r="AG146" i="19"/>
  <c r="AG150" i="19"/>
  <c r="AG154" i="19"/>
  <c r="AG158" i="19"/>
  <c r="AG162" i="19"/>
  <c r="AG167" i="19"/>
  <c r="AG171" i="19"/>
  <c r="AG175" i="19"/>
  <c r="AG179" i="19"/>
  <c r="AG183" i="19"/>
  <c r="AG189" i="19"/>
  <c r="AG193" i="19"/>
  <c r="AG197" i="19"/>
  <c r="AG202" i="19"/>
  <c r="AG206" i="19"/>
  <c r="AG210" i="19"/>
  <c r="AG216" i="19"/>
  <c r="AG220" i="19"/>
  <c r="AG224" i="19"/>
  <c r="AG229" i="19"/>
  <c r="AG233" i="19"/>
  <c r="AG237" i="19"/>
  <c r="AG241" i="19"/>
  <c r="AG246" i="19"/>
  <c r="AG250" i="19"/>
  <c r="AG254" i="19"/>
  <c r="AG258" i="19"/>
  <c r="AG264" i="19"/>
  <c r="AG268" i="19"/>
  <c r="AG272" i="19"/>
  <c r="AG276" i="19"/>
  <c r="AG280" i="19"/>
  <c r="AG284" i="19"/>
  <c r="AG288" i="19"/>
  <c r="AG293" i="19"/>
  <c r="AG297" i="19"/>
  <c r="AG301" i="19"/>
  <c r="AG305" i="19"/>
  <c r="AG311" i="19"/>
  <c r="AG315" i="19"/>
  <c r="AG319" i="19"/>
  <c r="AG11" i="19"/>
  <c r="AG22" i="19"/>
  <c r="AG35" i="19"/>
  <c r="AG46" i="19"/>
  <c r="AG56" i="19"/>
  <c r="AG68" i="19"/>
  <c r="AG76" i="19"/>
  <c r="AG84" i="19"/>
  <c r="AG93" i="19"/>
  <c r="AG101" i="19"/>
  <c r="AG111" i="19"/>
  <c r="AG119" i="19"/>
  <c r="AG127" i="19"/>
  <c r="AG136" i="19"/>
  <c r="AG145" i="19"/>
  <c r="AG153" i="19"/>
  <c r="AG161" i="19"/>
  <c r="AG170" i="19"/>
  <c r="AG178" i="19"/>
  <c r="AG182" i="19"/>
  <c r="AG192" i="19"/>
  <c r="AG201" i="19"/>
  <c r="AG209" i="19"/>
  <c r="AG219" i="19"/>
  <c r="AG228" i="19"/>
  <c r="AG236" i="19"/>
  <c r="AG249" i="19"/>
  <c r="AG257" i="19"/>
  <c r="AG267" i="19"/>
  <c r="AG275" i="19"/>
  <c r="AG283" i="19"/>
  <c r="AG291" i="19"/>
  <c r="AG300" i="19"/>
  <c r="AG310" i="19"/>
  <c r="AG318" i="19"/>
  <c r="AG10" i="19"/>
  <c r="AG28" i="19"/>
  <c r="AG39" i="19"/>
  <c r="AG50" i="19"/>
  <c r="AG62" i="19"/>
  <c r="AG71" i="19"/>
  <c r="AG79" i="19"/>
  <c r="AG88" i="19"/>
  <c r="AG96" i="19"/>
  <c r="AG104" i="19"/>
  <c r="AG114" i="19"/>
  <c r="AG122" i="19"/>
  <c r="AG131" i="19"/>
  <c r="AG139" i="19"/>
  <c r="AG148" i="19"/>
  <c r="AG156" i="19"/>
  <c r="AG165" i="19"/>
  <c r="AG173" i="19"/>
  <c r="AG181" i="19"/>
  <c r="AG191" i="19"/>
  <c r="AG200" i="19"/>
  <c r="AG208" i="19"/>
  <c r="AG218" i="19"/>
  <c r="AG226" i="19"/>
  <c r="AG235" i="19"/>
  <c r="AG244" i="19"/>
  <c r="AG252" i="19"/>
  <c r="AG260" i="19"/>
  <c r="AG270" i="19"/>
  <c r="AG278" i="19"/>
  <c r="AG286" i="19"/>
  <c r="AG295" i="19"/>
  <c r="AG303" i="19"/>
  <c r="AG313" i="19"/>
  <c r="AG5" i="19"/>
  <c r="AG8" i="19"/>
  <c r="AG14" i="19"/>
  <c r="AG19" i="19"/>
  <c r="AG24" i="19"/>
  <c r="AG32" i="19"/>
  <c r="AG38" i="19"/>
  <c r="AG43" i="19"/>
  <c r="AG48" i="19"/>
  <c r="AG54" i="19"/>
  <c r="AG60" i="19"/>
  <c r="AG66" i="19"/>
  <c r="AG70" i="19"/>
  <c r="AG74" i="19"/>
  <c r="AG78" i="19"/>
  <c r="AG82" i="19"/>
  <c r="AG87" i="19"/>
  <c r="AG91" i="19"/>
  <c r="AG95" i="19"/>
  <c r="AG99" i="19"/>
  <c r="AG103" i="19"/>
  <c r="AG107" i="19"/>
  <c r="AG113" i="19"/>
  <c r="AG117" i="19"/>
  <c r="AG121" i="19"/>
  <c r="AG125" i="19"/>
  <c r="AG130" i="19"/>
  <c r="AG134" i="19"/>
  <c r="AG138" i="19"/>
  <c r="AG143" i="19"/>
  <c r="AG147" i="19"/>
  <c r="AG151" i="19"/>
  <c r="AG155" i="19"/>
  <c r="AG159" i="19"/>
  <c r="AG164" i="19"/>
  <c r="AG168" i="19"/>
  <c r="AG172" i="19"/>
  <c r="AG176" i="19"/>
  <c r="AG180" i="19"/>
  <c r="AG186" i="19"/>
  <c r="AG190" i="19"/>
  <c r="AG194" i="19"/>
  <c r="AG198" i="19"/>
  <c r="AG203" i="19"/>
  <c r="AG207" i="19"/>
  <c r="AG211" i="19"/>
  <c r="AG217" i="19"/>
  <c r="AG221" i="19"/>
  <c r="AG225" i="19"/>
  <c r="AG230" i="19"/>
  <c r="AG234" i="19"/>
  <c r="AG238" i="19"/>
  <c r="AG242" i="19"/>
  <c r="AG247" i="19"/>
  <c r="AG251" i="19"/>
  <c r="AG255" i="19"/>
  <c r="AG259" i="19"/>
  <c r="AG265" i="19"/>
  <c r="AG269" i="19"/>
  <c r="AG273" i="19"/>
  <c r="AG277" i="19"/>
  <c r="AG281" i="19"/>
  <c r="AG285" i="19"/>
  <c r="AG289" i="19"/>
  <c r="AG294" i="19"/>
  <c r="AG298" i="19"/>
  <c r="AG302" i="19"/>
  <c r="AG306" i="19"/>
  <c r="AG312" i="19"/>
  <c r="AG316" i="19"/>
  <c r="AG6" i="19"/>
  <c r="AG16" i="19"/>
  <c r="AG30" i="19"/>
  <c r="AG40" i="19"/>
  <c r="AG51" i="19"/>
  <c r="AG63" i="19"/>
  <c r="AG72" i="19"/>
  <c r="AG80" i="19"/>
  <c r="AG89" i="19"/>
  <c r="AG97" i="19"/>
  <c r="AG105" i="19"/>
  <c r="AG115" i="19"/>
  <c r="AG123" i="19"/>
  <c r="AG132" i="19"/>
  <c r="AG140" i="19"/>
  <c r="AG149" i="19"/>
  <c r="AG157" i="19"/>
  <c r="AG166" i="19"/>
  <c r="AG174" i="19"/>
  <c r="AG188" i="19"/>
  <c r="AG196" i="19"/>
  <c r="AG205" i="19"/>
  <c r="AG215" i="19"/>
  <c r="AG223" i="19"/>
  <c r="AG232" i="19"/>
  <c r="AG240" i="19"/>
  <c r="AG245" i="19"/>
  <c r="AG253" i="19"/>
  <c r="AG261" i="19"/>
  <c r="AG271" i="19"/>
  <c r="AG279" i="19"/>
  <c r="AG287" i="19"/>
  <c r="AG296" i="19"/>
  <c r="AG304" i="19"/>
  <c r="AG314" i="19"/>
  <c r="AG4" i="19"/>
  <c r="AG15" i="19"/>
  <c r="AG20" i="19"/>
  <c r="AG34" i="19"/>
  <c r="AG44" i="19"/>
  <c r="AG55" i="19"/>
  <c r="AG67" i="19"/>
  <c r="AG75" i="19"/>
  <c r="AG83" i="19"/>
  <c r="AG92" i="19"/>
  <c r="AG100" i="19"/>
  <c r="AG110" i="19"/>
  <c r="AG118" i="19"/>
  <c r="AG126" i="19"/>
  <c r="AG135" i="19"/>
  <c r="AG144" i="19"/>
  <c r="AG152" i="19"/>
  <c r="AG160" i="19"/>
  <c r="AG169" i="19"/>
  <c r="AG177" i="19"/>
  <c r="AG187" i="19"/>
  <c r="AG195" i="19"/>
  <c r="AG204" i="19"/>
  <c r="AG212" i="19"/>
  <c r="AG222" i="19"/>
  <c r="AG231" i="19"/>
  <c r="AG239" i="19"/>
  <c r="AG248" i="19"/>
  <c r="AG256" i="19"/>
  <c r="AG266" i="19"/>
  <c r="AG274" i="19"/>
  <c r="AG282" i="19"/>
  <c r="AG290" i="19"/>
  <c r="AG299" i="19"/>
  <c r="AG309" i="19"/>
  <c r="AG317" i="19"/>
  <c r="AG61" i="19"/>
  <c r="AG45" i="19"/>
  <c r="AG29" i="19"/>
  <c r="AG13" i="19"/>
  <c r="AG65" i="19"/>
  <c r="AG33" i="19"/>
  <c r="AG53" i="19"/>
  <c r="AG21" i="19"/>
  <c r="AF4" i="19"/>
  <c r="AG57" i="19"/>
  <c r="AG41" i="19"/>
  <c r="AG25" i="19"/>
  <c r="AG9" i="19"/>
  <c r="AG49" i="19"/>
  <c r="AG17" i="19"/>
  <c r="AG37" i="19"/>
  <c r="X159" i="19"/>
  <c r="AF154" i="19"/>
  <c r="AF189" i="19"/>
  <c r="AF238" i="19"/>
  <c r="AF273" i="19"/>
  <c r="AF306" i="19"/>
  <c r="AF15" i="19"/>
  <c r="AF68" i="19"/>
  <c r="AF101" i="19"/>
  <c r="AF123" i="19"/>
  <c r="AF164" i="19"/>
  <c r="AF198" i="19"/>
  <c r="AF248" i="19"/>
  <c r="AF282" i="19"/>
  <c r="AF317" i="19"/>
  <c r="AF102" i="19"/>
  <c r="AF120" i="19"/>
  <c r="AF165" i="19"/>
  <c r="AF200" i="19"/>
  <c r="AF215" i="19"/>
  <c r="AF249" i="19"/>
  <c r="AF283" i="19"/>
  <c r="AF92" i="19"/>
  <c r="AF311" i="19"/>
  <c r="AF157" i="19"/>
  <c r="AF192" i="19"/>
  <c r="AF246" i="19"/>
  <c r="AF280" i="19"/>
  <c r="AF63" i="19"/>
  <c r="AF21" i="19"/>
  <c r="AF82" i="19"/>
  <c r="AF42" i="19"/>
  <c r="AF74" i="19"/>
  <c r="AF9" i="19"/>
  <c r="AF158" i="19"/>
  <c r="AF193" i="19"/>
  <c r="AF242" i="19"/>
  <c r="AF277" i="19"/>
  <c r="AF312" i="19"/>
  <c r="AF30" i="19"/>
  <c r="AF72" i="19"/>
  <c r="AF105" i="19"/>
  <c r="AF127" i="19"/>
  <c r="AF114" i="19"/>
  <c r="AF168" i="19"/>
  <c r="AF203" i="19"/>
  <c r="AF218" i="19"/>
  <c r="AF252" i="19"/>
  <c r="AF286" i="19"/>
  <c r="AF310" i="19"/>
  <c r="AF110" i="19"/>
  <c r="AF106" i="19"/>
  <c r="AF124" i="19"/>
  <c r="AF169" i="19"/>
  <c r="AF204" i="19"/>
  <c r="AF219" i="19"/>
  <c r="AF253" i="19"/>
  <c r="AF287" i="19"/>
  <c r="AF133" i="19"/>
  <c r="AF95" i="19"/>
  <c r="AF113" i="19"/>
  <c r="AF319" i="19"/>
  <c r="AF161" i="19"/>
  <c r="AF196" i="19"/>
  <c r="AF216" i="19"/>
  <c r="AF250" i="19"/>
  <c r="AF284" i="19"/>
  <c r="AF83" i="19"/>
  <c r="AF61" i="19"/>
  <c r="AF87" i="19"/>
  <c r="AF49" i="19"/>
  <c r="AF44" i="19"/>
  <c r="AF81" i="19"/>
  <c r="AF40" i="19"/>
  <c r="AF34" i="19"/>
  <c r="AF162" i="19"/>
  <c r="AF197" i="19"/>
  <c r="AF247" i="19"/>
  <c r="AF281" i="19"/>
  <c r="AF316" i="19"/>
  <c r="AF38" i="19"/>
  <c r="AF76" i="19"/>
  <c r="AF130" i="19"/>
  <c r="AF172" i="19"/>
  <c r="AF207" i="19"/>
  <c r="AF222" i="19"/>
  <c r="AF256" i="19"/>
  <c r="AF290" i="19"/>
  <c r="AF35" i="19"/>
  <c r="AF131" i="19"/>
  <c r="AF300" i="19"/>
  <c r="AF173" i="19"/>
  <c r="AF208" i="19"/>
  <c r="AF223" i="19"/>
  <c r="AF257" i="19"/>
  <c r="AF291" i="19"/>
  <c r="AF99" i="19"/>
  <c r="AF117" i="19"/>
  <c r="AF23" i="19"/>
  <c r="AF118" i="19"/>
  <c r="AF166" i="19"/>
  <c r="AF201" i="19"/>
  <c r="AF220" i="19"/>
  <c r="AF254" i="19"/>
  <c r="AF288" i="19"/>
  <c r="AF104" i="19"/>
  <c r="AF10" i="19"/>
  <c r="AF24" i="19"/>
  <c r="AF6" i="19"/>
  <c r="AF53" i="19"/>
  <c r="AF48" i="19"/>
  <c r="AF85" i="19"/>
  <c r="AF12" i="19"/>
  <c r="AF47" i="19"/>
  <c r="AF8" i="19"/>
  <c r="AF77" i="19"/>
  <c r="AF36" i="19"/>
  <c r="AF167" i="19"/>
  <c r="AF202" i="19"/>
  <c r="AF217" i="19"/>
  <c r="AF251" i="19"/>
  <c r="AF285" i="19"/>
  <c r="AF46" i="19"/>
  <c r="AF80" i="19"/>
  <c r="AF134" i="19"/>
  <c r="AF143" i="19"/>
  <c r="AF176" i="19"/>
  <c r="AF211" i="19"/>
  <c r="AF226" i="19"/>
  <c r="AF260" i="19"/>
  <c r="AF295" i="19"/>
  <c r="AF67" i="19"/>
  <c r="AF135" i="19"/>
  <c r="AF144" i="19"/>
  <c r="AF177" i="19"/>
  <c r="AF212" i="19"/>
  <c r="AF228" i="19"/>
  <c r="AF261" i="19"/>
  <c r="AF296" i="19"/>
  <c r="AF103" i="19"/>
  <c r="AF121" i="19"/>
  <c r="AF59" i="19"/>
  <c r="AF170" i="19"/>
  <c r="AF205" i="19"/>
  <c r="AF224" i="19"/>
  <c r="AF258" i="19"/>
  <c r="AF297" i="19"/>
  <c r="AF7" i="19"/>
  <c r="AF29" i="19"/>
  <c r="AF90" i="19"/>
  <c r="AF16" i="19"/>
  <c r="AF52" i="19"/>
  <c r="AF73" i="19"/>
  <c r="AF70" i="19"/>
  <c r="AF39" i="19"/>
  <c r="AF171" i="19"/>
  <c r="AF206" i="19"/>
  <c r="AF221" i="19"/>
  <c r="AF255" i="19"/>
  <c r="AF289" i="19"/>
  <c r="AF126" i="19"/>
  <c r="AF51" i="19"/>
  <c r="AF84" i="19"/>
  <c r="AF138" i="19"/>
  <c r="AF147" i="19"/>
  <c r="AF180" i="19"/>
  <c r="AF231" i="19"/>
  <c r="AF266" i="19"/>
  <c r="AF299" i="19"/>
  <c r="AF88" i="19"/>
  <c r="AF139" i="19"/>
  <c r="AF43" i="19"/>
  <c r="AF148" i="19"/>
  <c r="AF181" i="19"/>
  <c r="AF232" i="19"/>
  <c r="AF267" i="19"/>
  <c r="AF304" i="19"/>
  <c r="AF107" i="19"/>
  <c r="AF125" i="19"/>
  <c r="AF75" i="19"/>
  <c r="AF174" i="19"/>
  <c r="AF209" i="19"/>
  <c r="AF229" i="19"/>
  <c r="AF264" i="19"/>
  <c r="AF305" i="19"/>
  <c r="AF33" i="19"/>
  <c r="AF11" i="19"/>
  <c r="AF56" i="19"/>
  <c r="AF14" i="19"/>
  <c r="AF22" i="19"/>
  <c r="AF31" i="19"/>
  <c r="AF175" i="19"/>
  <c r="AF210" i="19"/>
  <c r="AF225" i="19"/>
  <c r="AF259" i="19"/>
  <c r="AF294" i="19"/>
  <c r="AF55" i="19"/>
  <c r="AF89" i="19"/>
  <c r="AF111" i="19"/>
  <c r="AF151" i="19"/>
  <c r="AF186" i="19"/>
  <c r="AF235" i="19"/>
  <c r="AF270" i="19"/>
  <c r="AF303" i="19"/>
  <c r="AF129" i="19"/>
  <c r="AF79" i="19"/>
  <c r="AF152" i="19"/>
  <c r="AF187" i="19"/>
  <c r="AF236" i="19"/>
  <c r="AF271" i="19"/>
  <c r="AF318" i="19"/>
  <c r="AF122" i="19"/>
  <c r="AF132" i="19"/>
  <c r="AF96" i="19"/>
  <c r="AF145" i="19"/>
  <c r="AF178" i="19"/>
  <c r="AF233" i="19"/>
  <c r="AF268" i="19"/>
  <c r="AF315" i="19"/>
  <c r="AF66" i="19"/>
  <c r="AF62" i="19"/>
  <c r="AF25" i="19"/>
  <c r="AF37" i="19"/>
  <c r="AF18" i="19"/>
  <c r="AF5" i="19"/>
  <c r="AF146" i="19"/>
  <c r="AF179" i="19"/>
  <c r="AF230" i="19"/>
  <c r="AF265" i="19"/>
  <c r="AF298" i="19"/>
  <c r="AF60" i="19"/>
  <c r="AF93" i="19"/>
  <c r="AF115" i="19"/>
  <c r="AF155" i="19"/>
  <c r="AF190" i="19"/>
  <c r="AF239" i="19"/>
  <c r="AF274" i="19"/>
  <c r="AF309" i="19"/>
  <c r="AF94" i="19"/>
  <c r="AF112" i="19"/>
  <c r="AF100" i="19"/>
  <c r="AF156" i="19"/>
  <c r="AF191" i="19"/>
  <c r="AF240" i="19"/>
  <c r="AF275" i="19"/>
  <c r="AF54" i="19"/>
  <c r="AF136" i="19"/>
  <c r="AF293" i="19"/>
  <c r="AF137" i="19"/>
  <c r="AF149" i="19"/>
  <c r="AF182" i="19"/>
  <c r="AF237" i="19"/>
  <c r="AF272" i="19"/>
  <c r="AF19" i="19"/>
  <c r="AF91" i="19"/>
  <c r="AF32" i="19"/>
  <c r="AF45" i="19"/>
  <c r="AF20" i="19"/>
  <c r="AF150" i="19"/>
  <c r="AF183" i="19"/>
  <c r="AF234" i="19"/>
  <c r="AF269" i="19"/>
  <c r="AF302" i="19"/>
  <c r="AF64" i="19"/>
  <c r="AF97" i="19"/>
  <c r="AF119" i="19"/>
  <c r="AF159" i="19"/>
  <c r="AF194" i="19"/>
  <c r="AF244" i="19"/>
  <c r="AF278" i="19"/>
  <c r="AF313" i="19"/>
  <c r="AF98" i="19"/>
  <c r="AF116" i="19"/>
  <c r="AF141" i="19"/>
  <c r="AF160" i="19"/>
  <c r="AF195" i="19"/>
  <c r="AF245" i="19"/>
  <c r="AF279" i="19"/>
  <c r="AF71" i="19"/>
  <c r="AF140" i="19"/>
  <c r="AF301" i="19"/>
  <c r="AF153" i="19"/>
  <c r="AF188" i="19"/>
  <c r="AF241" i="19"/>
  <c r="AF276" i="19"/>
  <c r="AF50" i="19"/>
  <c r="AF69" i="19"/>
  <c r="AF28" i="19"/>
  <c r="AF65" i="19"/>
  <c r="AF57" i="19"/>
  <c r="AF17" i="19"/>
  <c r="AF78" i="19"/>
  <c r="AF13" i="19"/>
  <c r="AF41" i="19"/>
  <c r="X166" i="19"/>
  <c r="Y8" i="19"/>
  <c r="X294" i="19"/>
  <c r="X187" i="19"/>
  <c r="X153" i="19"/>
  <c r="X248" i="19"/>
  <c r="AD205" i="19"/>
  <c r="W50" i="19"/>
  <c r="W102" i="19"/>
  <c r="W126" i="19"/>
  <c r="AD33" i="19"/>
  <c r="V135" i="19"/>
  <c r="V181" i="19"/>
  <c r="X183" i="19"/>
  <c r="X224" i="19"/>
  <c r="W14" i="19"/>
  <c r="W176" i="19"/>
  <c r="W253" i="19"/>
  <c r="AD228" i="19"/>
  <c r="W210" i="19"/>
  <c r="X38" i="19"/>
  <c r="X284" i="19"/>
  <c r="X25" i="19"/>
  <c r="X101" i="19"/>
  <c r="X20" i="19"/>
  <c r="X237" i="19"/>
  <c r="X112" i="19"/>
  <c r="X81" i="19"/>
  <c r="AD116" i="19"/>
  <c r="Y38" i="19"/>
  <c r="W150" i="19"/>
  <c r="W217" i="19"/>
  <c r="AD52" i="19"/>
  <c r="V123" i="19"/>
  <c r="X13" i="19"/>
  <c r="X74" i="19"/>
  <c r="X225" i="19"/>
  <c r="W12" i="19"/>
  <c r="W174" i="19"/>
  <c r="W280" i="19"/>
  <c r="AD272" i="19"/>
  <c r="W282" i="19"/>
  <c r="X196" i="19"/>
  <c r="X277" i="19"/>
  <c r="X46" i="19"/>
  <c r="X121" i="19"/>
  <c r="X208" i="19"/>
  <c r="X318" i="19"/>
  <c r="X254" i="19"/>
  <c r="X144" i="19"/>
  <c r="X96" i="19"/>
  <c r="S7" i="19"/>
  <c r="W90" i="19"/>
  <c r="W247" i="19"/>
  <c r="AD95" i="19"/>
  <c r="V297" i="19"/>
  <c r="X54" i="19"/>
  <c r="X89" i="19"/>
  <c r="X270" i="19"/>
  <c r="W56" i="19"/>
  <c r="W190" i="19"/>
  <c r="W317" i="19"/>
  <c r="V28" i="19"/>
  <c r="AD46" i="19"/>
  <c r="X100" i="19"/>
  <c r="X312" i="19"/>
  <c r="X71" i="19"/>
  <c r="X154" i="19"/>
  <c r="X191" i="19"/>
  <c r="U37" i="19"/>
  <c r="X161" i="19"/>
  <c r="X215" i="19"/>
  <c r="X132" i="19"/>
  <c r="W45" i="19"/>
  <c r="W159" i="19"/>
  <c r="W250" i="19"/>
  <c r="AD166" i="19"/>
  <c r="AC123" i="19"/>
  <c r="X162" i="19"/>
  <c r="X140" i="19"/>
  <c r="X266" i="19"/>
  <c r="W71" i="19"/>
  <c r="W125" i="19"/>
  <c r="AD99" i="19"/>
  <c r="V159" i="19"/>
  <c r="V201" i="19"/>
  <c r="X158" i="19"/>
  <c r="X303" i="19"/>
  <c r="X82" i="19"/>
  <c r="X24" i="19"/>
  <c r="X311" i="19"/>
  <c r="X57" i="19"/>
  <c r="X255" i="19"/>
  <c r="X282" i="19"/>
  <c r="X113" i="19"/>
  <c r="W53" i="19"/>
  <c r="W166" i="19"/>
  <c r="W290" i="19"/>
  <c r="AD113" i="19"/>
  <c r="W107" i="19"/>
  <c r="X216" i="19"/>
  <c r="X151" i="19"/>
  <c r="X283" i="19"/>
  <c r="W52" i="19"/>
  <c r="W201" i="19"/>
  <c r="AD85" i="19"/>
  <c r="V119" i="19"/>
  <c r="AC45" i="19"/>
  <c r="X155" i="19"/>
  <c r="AD65" i="19"/>
  <c r="X97" i="19"/>
  <c r="X69" i="19"/>
  <c r="X222" i="19"/>
  <c r="X289" i="19"/>
  <c r="X70" i="19"/>
  <c r="W41" i="19"/>
  <c r="X246" i="19"/>
  <c r="W145" i="19"/>
  <c r="W172" i="19"/>
  <c r="W284" i="19"/>
  <c r="AD127" i="19"/>
  <c r="W155" i="19"/>
  <c r="Y23" i="19"/>
  <c r="X182" i="19"/>
  <c r="T37" i="19"/>
  <c r="W139" i="19"/>
  <c r="W121" i="19"/>
  <c r="AD147" i="19"/>
  <c r="V306" i="19"/>
  <c r="X34" i="19"/>
  <c r="X203" i="19"/>
  <c r="T22" i="19"/>
  <c r="X129" i="19"/>
  <c r="V16" i="19"/>
  <c r="X45" i="19"/>
  <c r="X103" i="19"/>
  <c r="W178" i="19"/>
  <c r="X290" i="19"/>
  <c r="W54" i="19"/>
  <c r="W115" i="19"/>
  <c r="X18" i="19"/>
  <c r="AD259" i="19"/>
  <c r="W279" i="19"/>
  <c r="X21" i="19"/>
  <c r="X210" i="19"/>
  <c r="AC24" i="19"/>
  <c r="W92" i="19"/>
  <c r="W245" i="19"/>
  <c r="AD202" i="19"/>
  <c r="AC269" i="19"/>
  <c r="X174" i="19"/>
  <c r="X230" i="19"/>
  <c r="AB7" i="19"/>
  <c r="AE17" i="19"/>
  <c r="AE23" i="19"/>
  <c r="AE33" i="19"/>
  <c r="AE49" i="19"/>
  <c r="AE61" i="19"/>
  <c r="AE77" i="19"/>
  <c r="AE82" i="19"/>
  <c r="AE92" i="19"/>
  <c r="AE97" i="19"/>
  <c r="AE101" i="19"/>
  <c r="AE105" i="19"/>
  <c r="AE130" i="19"/>
  <c r="AE134" i="19"/>
  <c r="AE138" i="19"/>
  <c r="AE143" i="19"/>
  <c r="AE147" i="19"/>
  <c r="AE151" i="19"/>
  <c r="AE155" i="19"/>
  <c r="AE159" i="19"/>
  <c r="AE164" i="19"/>
  <c r="AE168" i="19"/>
  <c r="AE172" i="19"/>
  <c r="AE176" i="19"/>
  <c r="AE180" i="19"/>
  <c r="AE186" i="19"/>
  <c r="AE190" i="19"/>
  <c r="AE194" i="19"/>
  <c r="AE198" i="19"/>
  <c r="AE203" i="19"/>
  <c r="AE207" i="19"/>
  <c r="AE211" i="19"/>
  <c r="AE218" i="19"/>
  <c r="AE222" i="19"/>
  <c r="AE226" i="19"/>
  <c r="AE231" i="19"/>
  <c r="AE235" i="19"/>
  <c r="AE239" i="19"/>
  <c r="AE244" i="19"/>
  <c r="AE248" i="19"/>
  <c r="AE252" i="19"/>
  <c r="AE256" i="19"/>
  <c r="AE260" i="19"/>
  <c r="AE266" i="19"/>
  <c r="AE270" i="19"/>
  <c r="AE274" i="19"/>
  <c r="AE278" i="19"/>
  <c r="AE282" i="19"/>
  <c r="AE286" i="19"/>
  <c r="AE290" i="19"/>
  <c r="AE295" i="19"/>
  <c r="AE299" i="19"/>
  <c r="AE303" i="19"/>
  <c r="AE309" i="19"/>
  <c r="AE313" i="19"/>
  <c r="AE317" i="19"/>
  <c r="AE106" i="19"/>
  <c r="AE135" i="19"/>
  <c r="AE148" i="19"/>
  <c r="AE160" i="19"/>
  <c r="AE173" i="19"/>
  <c r="AE191" i="19"/>
  <c r="AE208" i="19"/>
  <c r="AE223" i="19"/>
  <c r="AE240" i="19"/>
  <c r="AE257" i="19"/>
  <c r="AE271" i="19"/>
  <c r="AE287" i="19"/>
  <c r="AE310" i="19"/>
  <c r="AE11" i="19"/>
  <c r="AE18" i="19"/>
  <c r="AE34" i="19"/>
  <c r="AE39" i="19"/>
  <c r="AE44" i="19"/>
  <c r="AE50" i="19"/>
  <c r="AE55" i="19"/>
  <c r="AE62" i="19"/>
  <c r="AE67" i="19"/>
  <c r="AE72" i="19"/>
  <c r="AE78" i="19"/>
  <c r="AE88" i="19"/>
  <c r="AE93" i="19"/>
  <c r="AE112" i="19"/>
  <c r="AE116" i="19"/>
  <c r="AE120" i="19"/>
  <c r="AE124" i="19"/>
  <c r="AE102" i="19"/>
  <c r="AE131" i="19"/>
  <c r="AE139" i="19"/>
  <c r="AE156" i="19"/>
  <c r="AE165" i="19"/>
  <c r="AE181" i="19"/>
  <c r="AE200" i="19"/>
  <c r="AE215" i="19"/>
  <c r="AE232" i="19"/>
  <c r="AE249" i="19"/>
  <c r="AE267" i="19"/>
  <c r="AE283" i="19"/>
  <c r="AE300" i="19"/>
  <c r="AE318" i="19"/>
  <c r="AE5" i="19"/>
  <c r="AE25" i="19"/>
  <c r="AE45" i="19"/>
  <c r="AE73" i="19"/>
  <c r="AE83" i="19"/>
  <c r="AE89" i="19"/>
  <c r="AE98" i="19"/>
  <c r="AE13" i="19"/>
  <c r="AE19" i="19"/>
  <c r="AE29" i="19"/>
  <c r="AE35" i="19"/>
  <c r="AE40" i="19"/>
  <c r="AE46" i="19"/>
  <c r="AE51" i="19"/>
  <c r="AE56" i="19"/>
  <c r="AE63" i="19"/>
  <c r="AE68" i="19"/>
  <c r="AE74" i="19"/>
  <c r="AE79" i="19"/>
  <c r="AE94" i="19"/>
  <c r="AE113" i="19"/>
  <c r="AE117" i="19"/>
  <c r="AE121" i="19"/>
  <c r="AE125" i="19"/>
  <c r="AE311" i="19"/>
  <c r="AE319" i="19"/>
  <c r="AE21" i="19"/>
  <c r="AE36" i="19"/>
  <c r="AE47" i="19"/>
  <c r="AE59" i="19"/>
  <c r="AE70" i="19"/>
  <c r="AE80" i="19"/>
  <c r="AE7" i="19"/>
  <c r="AE14" i="19"/>
  <c r="AE30" i="19"/>
  <c r="AE41" i="19"/>
  <c r="AE57" i="19"/>
  <c r="AE69" i="19"/>
  <c r="AE84" i="19"/>
  <c r="AE90" i="19"/>
  <c r="AE99" i="19"/>
  <c r="AE103" i="19"/>
  <c r="AE107" i="19"/>
  <c r="AE132" i="19"/>
  <c r="AE136" i="19"/>
  <c r="AE140" i="19"/>
  <c r="AE145" i="19"/>
  <c r="AE149" i="19"/>
  <c r="AE153" i="19"/>
  <c r="AE157" i="19"/>
  <c r="AE161" i="19"/>
  <c r="AE166" i="19"/>
  <c r="AE170" i="19"/>
  <c r="AE174" i="19"/>
  <c r="AE178" i="19"/>
  <c r="AE182" i="19"/>
  <c r="AE188" i="19"/>
  <c r="AE192" i="19"/>
  <c r="AE196" i="19"/>
  <c r="AE201" i="19"/>
  <c r="AE205" i="19"/>
  <c r="AE209" i="19"/>
  <c r="AE216" i="19"/>
  <c r="AE220" i="19"/>
  <c r="AE224" i="19"/>
  <c r="AE229" i="19"/>
  <c r="AE233" i="19"/>
  <c r="AE237" i="19"/>
  <c r="AE241" i="19"/>
  <c r="AE246" i="19"/>
  <c r="AE250" i="19"/>
  <c r="AE254" i="19"/>
  <c r="AE258" i="19"/>
  <c r="AE264" i="19"/>
  <c r="AE268" i="19"/>
  <c r="AE272" i="19"/>
  <c r="AE276" i="19"/>
  <c r="AE280" i="19"/>
  <c r="AE284" i="19"/>
  <c r="AE288" i="19"/>
  <c r="AE293" i="19"/>
  <c r="AE297" i="19"/>
  <c r="AE301" i="19"/>
  <c r="AE305" i="19"/>
  <c r="AE315" i="19"/>
  <c r="AE42" i="19"/>
  <c r="AE52" i="19"/>
  <c r="AE64" i="19"/>
  <c r="AE75" i="19"/>
  <c r="AE85" i="19"/>
  <c r="AE95" i="19"/>
  <c r="AE9" i="19"/>
  <c r="AE15" i="19"/>
  <c r="AE22" i="19"/>
  <c r="AE31" i="19"/>
  <c r="AE37" i="19"/>
  <c r="AE53" i="19"/>
  <c r="AE65" i="19"/>
  <c r="AE81" i="19"/>
  <c r="AE91" i="19"/>
  <c r="AE100" i="19"/>
  <c r="AE104" i="19"/>
  <c r="AE129" i="19"/>
  <c r="AE133" i="19"/>
  <c r="AE137" i="19"/>
  <c r="AE141" i="19"/>
  <c r="AE146" i="19"/>
  <c r="AE150" i="19"/>
  <c r="AE154" i="19"/>
  <c r="AE158" i="19"/>
  <c r="AE162" i="19"/>
  <c r="AE167" i="19"/>
  <c r="AE171" i="19"/>
  <c r="AE175" i="19"/>
  <c r="AE179" i="19"/>
  <c r="AE183" i="19"/>
  <c r="AE189" i="19"/>
  <c r="AE193" i="19"/>
  <c r="AE197" i="19"/>
  <c r="AE202" i="19"/>
  <c r="AE206" i="19"/>
  <c r="AE210" i="19"/>
  <c r="AE217" i="19"/>
  <c r="AE221" i="19"/>
  <c r="AE225" i="19"/>
  <c r="AE230" i="19"/>
  <c r="AE234" i="19"/>
  <c r="AE238" i="19"/>
  <c r="AE242" i="19"/>
  <c r="AE247" i="19"/>
  <c r="AE251" i="19"/>
  <c r="AE255" i="19"/>
  <c r="AE259" i="19"/>
  <c r="AE265" i="19"/>
  <c r="AE269" i="19"/>
  <c r="AE273" i="19"/>
  <c r="AE277" i="19"/>
  <c r="AE281" i="19"/>
  <c r="AE285" i="19"/>
  <c r="AE289" i="19"/>
  <c r="AE294" i="19"/>
  <c r="AE298" i="19"/>
  <c r="AE302" i="19"/>
  <c r="AE306" i="19"/>
  <c r="AE312" i="19"/>
  <c r="AE316" i="19"/>
  <c r="AE144" i="19"/>
  <c r="AE169" i="19"/>
  <c r="AE187" i="19"/>
  <c r="AE204" i="19"/>
  <c r="AE219" i="19"/>
  <c r="AE236" i="19"/>
  <c r="AE253" i="19"/>
  <c r="AE275" i="19"/>
  <c r="AE296" i="19"/>
  <c r="AE314" i="19"/>
  <c r="AE10" i="19"/>
  <c r="AE38" i="19"/>
  <c r="AE43" i="19"/>
  <c r="AE48" i="19"/>
  <c r="AE54" i="19"/>
  <c r="AE60" i="19"/>
  <c r="AE66" i="19"/>
  <c r="AE71" i="19"/>
  <c r="AE76" i="19"/>
  <c r="AE87" i="19"/>
  <c r="AE96" i="19"/>
  <c r="AE111" i="19"/>
  <c r="AE115" i="19"/>
  <c r="AE119" i="19"/>
  <c r="AE123" i="19"/>
  <c r="AE127" i="19"/>
  <c r="AE152" i="19"/>
  <c r="AE177" i="19"/>
  <c r="AE195" i="19"/>
  <c r="AE212" i="19"/>
  <c r="AE228" i="19"/>
  <c r="AE245" i="19"/>
  <c r="AE261" i="19"/>
  <c r="AE279" i="19"/>
  <c r="AE291" i="19"/>
  <c r="AE304" i="19"/>
  <c r="AE122" i="19"/>
  <c r="AE126" i="19"/>
  <c r="AE110" i="19"/>
  <c r="AE114" i="19"/>
  <c r="AE118" i="19"/>
  <c r="AE32" i="19"/>
  <c r="AE12" i="19"/>
  <c r="AE8" i="19"/>
  <c r="AE4" i="19"/>
  <c r="AE28" i="19"/>
  <c r="AE24" i="19"/>
  <c r="AE6" i="19"/>
  <c r="AE20" i="19"/>
  <c r="AE16" i="19"/>
  <c r="I30" i="19"/>
  <c r="E37" i="19"/>
  <c r="L19" i="19"/>
  <c r="J312" i="19"/>
  <c r="J296" i="19"/>
  <c r="J291" i="19"/>
  <c r="J290" i="19"/>
  <c r="J313" i="19"/>
  <c r="J271" i="19"/>
  <c r="J249" i="19"/>
  <c r="J256" i="19"/>
  <c r="J248" i="19"/>
  <c r="J238" i="19"/>
  <c r="J216" i="19"/>
  <c r="J120" i="19"/>
  <c r="J222" i="19"/>
  <c r="J200" i="19"/>
  <c r="J202" i="19"/>
  <c r="J209" i="19"/>
  <c r="J179" i="19"/>
  <c r="J159" i="19"/>
  <c r="J156" i="19"/>
  <c r="J193" i="19"/>
  <c r="J137" i="19"/>
  <c r="J97" i="19"/>
  <c r="J172" i="19"/>
  <c r="J141" i="19"/>
  <c r="J101" i="19"/>
  <c r="J54" i="19"/>
  <c r="J98" i="19"/>
  <c r="J87" i="19"/>
  <c r="J75" i="19"/>
  <c r="J64" i="19"/>
  <c r="J14" i="19"/>
  <c r="J77" i="19"/>
  <c r="J39" i="19"/>
  <c r="J28" i="19"/>
  <c r="R318" i="19"/>
  <c r="R294" i="19"/>
  <c r="R311" i="19"/>
  <c r="R283" i="19"/>
  <c r="R282" i="19"/>
  <c r="R281" i="19"/>
  <c r="R255" i="19"/>
  <c r="R254" i="19"/>
  <c r="R246" i="19"/>
  <c r="R245" i="19"/>
  <c r="R238" i="19"/>
  <c r="R126" i="19"/>
  <c r="R220" i="19"/>
  <c r="R118" i="19"/>
  <c r="R110" i="19"/>
  <c r="R212" i="19"/>
  <c r="R182" i="19"/>
  <c r="R162" i="19"/>
  <c r="R151" i="19"/>
  <c r="R188" i="19"/>
  <c r="R175" i="19"/>
  <c r="R100" i="19"/>
  <c r="R89" i="19"/>
  <c r="R149" i="19"/>
  <c r="R141" i="19"/>
  <c r="Q33" i="19"/>
  <c r="E24" i="19"/>
  <c r="I12" i="19"/>
  <c r="J302" i="19"/>
  <c r="J319" i="19"/>
  <c r="J283" i="19"/>
  <c r="J282" i="19"/>
  <c r="J289" i="19"/>
  <c r="J265" i="19"/>
  <c r="J264" i="19"/>
  <c r="J246" i="19"/>
  <c r="J245" i="19"/>
  <c r="J230" i="19"/>
  <c r="J121" i="19"/>
  <c r="J226" i="19"/>
  <c r="J127" i="19"/>
  <c r="J110" i="19"/>
  <c r="J112" i="19"/>
  <c r="J192" i="19"/>
  <c r="J171" i="19"/>
  <c r="J151" i="19"/>
  <c r="J148" i="19"/>
  <c r="J183" i="19"/>
  <c r="J129" i="19"/>
  <c r="J89" i="19"/>
  <c r="J145" i="19"/>
  <c r="J133" i="19"/>
  <c r="J93" i="19"/>
  <c r="J103" i="19"/>
  <c r="J81" i="19"/>
  <c r="J78" i="19"/>
  <c r="J67" i="19"/>
  <c r="J55" i="19"/>
  <c r="J95" i="19"/>
  <c r="J49" i="19"/>
  <c r="J31" i="19"/>
  <c r="J18" i="19"/>
  <c r="R310" i="19"/>
  <c r="R317" i="19"/>
  <c r="R301" i="19"/>
  <c r="R275" i="19"/>
  <c r="R274" i="19"/>
  <c r="R273" i="19"/>
  <c r="R260" i="19"/>
  <c r="R286" i="19"/>
  <c r="R237" i="19"/>
  <c r="R236" i="19"/>
  <c r="R230" i="19"/>
  <c r="R226" i="19"/>
  <c r="R125" i="19"/>
  <c r="R211" i="19"/>
  <c r="R205" i="19"/>
  <c r="R204" i="19"/>
  <c r="R174" i="19"/>
  <c r="R154" i="19"/>
  <c r="R191" i="19"/>
  <c r="R178" i="19"/>
  <c r="R167" i="19"/>
  <c r="R92" i="19"/>
  <c r="R187" i="19"/>
  <c r="R145" i="19"/>
  <c r="R133" i="19"/>
  <c r="R101" i="19"/>
  <c r="R132" i="19"/>
  <c r="R73" i="19"/>
  <c r="R53" i="19"/>
  <c r="R164" i="19"/>
  <c r="R48" i="19"/>
  <c r="R29" i="19"/>
  <c r="R24" i="19"/>
  <c r="R13" i="19"/>
  <c r="R41" i="19"/>
  <c r="Q6" i="19"/>
  <c r="L40" i="19"/>
  <c r="K302" i="19"/>
  <c r="K319" i="19"/>
  <c r="K303" i="19"/>
  <c r="K282" i="19"/>
  <c r="K318" i="19"/>
  <c r="K265" i="19"/>
  <c r="J8" i="19"/>
  <c r="N47" i="19"/>
  <c r="K40" i="19"/>
  <c r="J318" i="19"/>
  <c r="J294" i="19"/>
  <c r="J311" i="19"/>
  <c r="J275" i="19"/>
  <c r="J274" i="19"/>
  <c r="J281" i="19"/>
  <c r="J255" i="19"/>
  <c r="J254" i="19"/>
  <c r="J237" i="19"/>
  <c r="J236" i="19"/>
  <c r="J261" i="19"/>
  <c r="J221" i="19"/>
  <c r="J220" i="19"/>
  <c r="J119" i="19"/>
  <c r="J205" i="19"/>
  <c r="J207" i="19"/>
  <c r="J182" i="19"/>
  <c r="J162" i="19"/>
  <c r="J201" i="19"/>
  <c r="J196" i="19"/>
  <c r="J175" i="19"/>
  <c r="J100" i="19"/>
  <c r="J177" i="19"/>
  <c r="J136" i="19"/>
  <c r="J104" i="19"/>
  <c r="J144" i="19"/>
  <c r="J84" i="19"/>
  <c r="J73" i="19"/>
  <c r="J70" i="19"/>
  <c r="J59" i="19"/>
  <c r="J135" i="19"/>
  <c r="J82" i="19"/>
  <c r="J42" i="19"/>
  <c r="J21" i="19"/>
  <c r="J10" i="19"/>
  <c r="R300" i="19"/>
  <c r="R309" i="19"/>
  <c r="R293" i="19"/>
  <c r="R288" i="19"/>
  <c r="R287" i="19"/>
  <c r="R278" i="19"/>
  <c r="R252" i="19"/>
  <c r="R269" i="19"/>
  <c r="R229" i="19"/>
  <c r="R228" i="19"/>
  <c r="R244" i="19"/>
  <c r="R218" i="19"/>
  <c r="R217" i="19"/>
  <c r="R203" i="19"/>
  <c r="R115" i="19"/>
  <c r="R116" i="19"/>
  <c r="R166" i="19"/>
  <c r="R219" i="19"/>
  <c r="R181" i="19"/>
  <c r="R170" i="19"/>
  <c r="R158" i="19"/>
  <c r="R172" i="19"/>
  <c r="R139" i="19"/>
  <c r="R136" i="19"/>
  <c r="R104" i="19"/>
  <c r="R93" i="19"/>
  <c r="R84" i="19"/>
  <c r="R65" i="19"/>
  <c r="R169" i="19"/>
  <c r="R95" i="19"/>
  <c r="R40" i="19"/>
  <c r="R19" i="19"/>
  <c r="R16" i="19"/>
  <c r="R61" i="19"/>
  <c r="R33" i="19"/>
  <c r="Q41" i="19"/>
  <c r="I101" i="19"/>
  <c r="K294" i="19"/>
  <c r="K311" i="19"/>
  <c r="K295" i="19"/>
  <c r="K274" i="19"/>
  <c r="K289" i="19"/>
  <c r="K255" i="19"/>
  <c r="R8" i="19"/>
  <c r="E7" i="19"/>
  <c r="J310" i="19"/>
  <c r="J317" i="19"/>
  <c r="J301" i="19"/>
  <c r="J303" i="19"/>
  <c r="J295" i="19"/>
  <c r="J273" i="19"/>
  <c r="J260" i="19"/>
  <c r="J269" i="19"/>
  <c r="J229" i="19"/>
  <c r="J228" i="19"/>
  <c r="J244" i="19"/>
  <c r="J126" i="19"/>
  <c r="J125" i="19"/>
  <c r="J219" i="19"/>
  <c r="J124" i="19"/>
  <c r="J198" i="19"/>
  <c r="J174" i="19"/>
  <c r="J154" i="19"/>
  <c r="J197" i="19"/>
  <c r="J188" i="19"/>
  <c r="J167" i="19"/>
  <c r="J92" i="19"/>
  <c r="J139" i="19"/>
  <c r="J107" i="19"/>
  <c r="J96" i="19"/>
  <c r="J90" i="19"/>
  <c r="J76" i="19"/>
  <c r="J65" i="19"/>
  <c r="J62" i="19"/>
  <c r="J50" i="19"/>
  <c r="J69" i="19"/>
  <c r="J45" i="19"/>
  <c r="J34" i="19"/>
  <c r="J13" i="19"/>
  <c r="J66" i="19"/>
  <c r="R315" i="19"/>
  <c r="R299" i="19"/>
  <c r="R316" i="19"/>
  <c r="R280" i="19"/>
  <c r="R279" i="19"/>
  <c r="R270" i="19"/>
  <c r="R267" i="19"/>
  <c r="R259" i="19"/>
  <c r="R242" i="19"/>
  <c r="R241" i="19"/>
  <c r="R235" i="19"/>
  <c r="R123" i="19"/>
  <c r="R122" i="19"/>
  <c r="R113" i="19"/>
  <c r="R210" i="19"/>
  <c r="R114" i="19"/>
  <c r="R157" i="19"/>
  <c r="R194" i="19"/>
  <c r="R173" i="19"/>
  <c r="R161" i="19"/>
  <c r="R150" i="19"/>
  <c r="R152" i="19"/>
  <c r="R131" i="19"/>
  <c r="R107" i="19"/>
  <c r="R96" i="19"/>
  <c r="R98" i="19"/>
  <c r="R76" i="19"/>
  <c r="R56" i="19"/>
  <c r="R135" i="19"/>
  <c r="R80" i="19"/>
  <c r="R32" i="19"/>
  <c r="R11" i="19"/>
  <c r="R103" i="19"/>
  <c r="R44" i="19"/>
  <c r="R23" i="19"/>
  <c r="R20" i="19"/>
  <c r="E45" i="19"/>
  <c r="K317" i="19"/>
  <c r="K301" i="19"/>
  <c r="K310" i="19"/>
  <c r="K300" i="19"/>
  <c r="K281" i="19"/>
  <c r="K260" i="19"/>
  <c r="J25" i="19"/>
  <c r="J300" i="19"/>
  <c r="J309" i="19"/>
  <c r="J293" i="19"/>
  <c r="J288" i="19"/>
  <c r="J287" i="19"/>
  <c r="J268" i="19"/>
  <c r="J252" i="19"/>
  <c r="J259" i="19"/>
  <c r="J242" i="19"/>
  <c r="J272" i="19"/>
  <c r="J235" i="19"/>
  <c r="J218" i="19"/>
  <c r="J240" i="19"/>
  <c r="J211" i="19"/>
  <c r="J118" i="19"/>
  <c r="J117" i="19"/>
  <c r="J166" i="19"/>
  <c r="J194" i="19"/>
  <c r="J191" i="19"/>
  <c r="J178" i="19"/>
  <c r="J158" i="19"/>
  <c r="J164" i="19"/>
  <c r="J131" i="19"/>
  <c r="J99" i="19"/>
  <c r="J180" i="19"/>
  <c r="J88" i="19"/>
  <c r="J68" i="19"/>
  <c r="J56" i="19"/>
  <c r="J53" i="19"/>
  <c r="J190" i="19"/>
  <c r="J48" i="19"/>
  <c r="J37" i="19"/>
  <c r="J24" i="19"/>
  <c r="J85" i="19"/>
  <c r="J41" i="19"/>
  <c r="R305" i="19"/>
  <c r="R314" i="19"/>
  <c r="R306" i="19"/>
  <c r="R285" i="19"/>
  <c r="R313" i="19"/>
  <c r="R268" i="19"/>
  <c r="R257" i="19"/>
  <c r="R251" i="19"/>
  <c r="R234" i="19"/>
  <c r="R233" i="19"/>
  <c r="R224" i="19"/>
  <c r="R223" i="19"/>
  <c r="R248" i="19"/>
  <c r="R208" i="19"/>
  <c r="R202" i="19"/>
  <c r="R209" i="19"/>
  <c r="R201" i="19"/>
  <c r="R186" i="19"/>
  <c r="R165" i="19"/>
  <c r="R153" i="19"/>
  <c r="R177" i="19"/>
  <c r="R143" i="19"/>
  <c r="R102" i="19"/>
  <c r="R99" i="19"/>
  <c r="R190" i="19"/>
  <c r="R88" i="19"/>
  <c r="R68" i="19"/>
  <c r="R140" i="19"/>
  <c r="R83" i="19"/>
  <c r="R72" i="19"/>
  <c r="R22" i="19"/>
  <c r="R144" i="19"/>
  <c r="R66" i="19"/>
  <c r="R36" i="19"/>
  <c r="R15" i="19"/>
  <c r="K8" i="19"/>
  <c r="J46" i="19"/>
  <c r="I46" i="19"/>
  <c r="K309" i="19"/>
  <c r="K293" i="19"/>
  <c r="K288" i="19"/>
  <c r="K287" i="19"/>
  <c r="K273" i="19"/>
  <c r="K267" i="19"/>
  <c r="K25" i="19"/>
  <c r="P6" i="19"/>
  <c r="J315" i="19"/>
  <c r="J299" i="19"/>
  <c r="J316" i="19"/>
  <c r="J280" i="19"/>
  <c r="J279" i="19"/>
  <c r="J258" i="19"/>
  <c r="J270" i="19"/>
  <c r="J251" i="19"/>
  <c r="J234" i="19"/>
  <c r="J241" i="19"/>
  <c r="J253" i="19"/>
  <c r="J123" i="19"/>
  <c r="J217" i="19"/>
  <c r="J203" i="19"/>
  <c r="J116" i="19"/>
  <c r="J212" i="19"/>
  <c r="J157" i="19"/>
  <c r="J186" i="19"/>
  <c r="J181" i="19"/>
  <c r="J170" i="19"/>
  <c r="J169" i="19"/>
  <c r="J143" i="19"/>
  <c r="J102" i="19"/>
  <c r="J91" i="19"/>
  <c r="J147" i="19"/>
  <c r="J79" i="19"/>
  <c r="J60" i="19"/>
  <c r="J155" i="19"/>
  <c r="J195" i="19"/>
  <c r="J140" i="19"/>
  <c r="J40" i="19"/>
  <c r="J29" i="19"/>
  <c r="J16" i="19"/>
  <c r="J52" i="19"/>
  <c r="J33" i="19"/>
  <c r="R297" i="19"/>
  <c r="R304" i="19"/>
  <c r="R298" i="19"/>
  <c r="R277" i="19"/>
  <c r="R284" i="19"/>
  <c r="R258" i="19"/>
  <c r="R249" i="19"/>
  <c r="R271" i="19"/>
  <c r="R225" i="19"/>
  <c r="R261" i="19"/>
  <c r="R216" i="19"/>
  <c r="R215" i="19"/>
  <c r="R222" i="19"/>
  <c r="R200" i="19"/>
  <c r="R112" i="19"/>
  <c r="R232" i="19"/>
  <c r="R189" i="19"/>
  <c r="R176" i="19"/>
  <c r="R156" i="19"/>
  <c r="R111" i="19"/>
  <c r="R146" i="19"/>
  <c r="R134" i="19"/>
  <c r="R94" i="19"/>
  <c r="R91" i="19"/>
  <c r="R155" i="19"/>
  <c r="R79" i="19"/>
  <c r="R60" i="19"/>
  <c r="R87" i="19"/>
  <c r="R75" i="19"/>
  <c r="R64" i="19"/>
  <c r="R14" i="19"/>
  <c r="R85" i="19"/>
  <c r="R47" i="19"/>
  <c r="R28" i="19"/>
  <c r="J9" i="19"/>
  <c r="P28" i="19"/>
  <c r="O47" i="19"/>
  <c r="K315" i="19"/>
  <c r="K299" i="19"/>
  <c r="K316" i="19"/>
  <c r="K280" i="19"/>
  <c r="K279" i="19"/>
  <c r="K286" i="19"/>
  <c r="K257" i="19"/>
  <c r="L68" i="19"/>
  <c r="R35" i="19"/>
  <c r="J305" i="19"/>
  <c r="J314" i="19"/>
  <c r="J306" i="19"/>
  <c r="J285" i="19"/>
  <c r="J284" i="19"/>
  <c r="J250" i="19"/>
  <c r="J267" i="19"/>
  <c r="J286" i="19"/>
  <c r="J239" i="19"/>
  <c r="J233" i="19"/>
  <c r="J232" i="19"/>
  <c r="J223" i="19"/>
  <c r="J122" i="19"/>
  <c r="J113" i="19"/>
  <c r="J115" i="19"/>
  <c r="J204" i="19"/>
  <c r="J206" i="19"/>
  <c r="J176" i="19"/>
  <c r="J173" i="19"/>
  <c r="J161" i="19"/>
  <c r="J150" i="19"/>
  <c r="J134" i="19"/>
  <c r="J94" i="19"/>
  <c r="J187" i="19"/>
  <c r="J138" i="19"/>
  <c r="J71" i="19"/>
  <c r="J51" i="19"/>
  <c r="J149" i="19"/>
  <c r="J106" i="19"/>
  <c r="J80" i="19"/>
  <c r="J32" i="19"/>
  <c r="J19" i="19"/>
  <c r="J57" i="19"/>
  <c r="J44" i="19"/>
  <c r="J23" i="19"/>
  <c r="R312" i="19"/>
  <c r="R296" i="19"/>
  <c r="R303" i="19"/>
  <c r="R295" i="19"/>
  <c r="R276" i="19"/>
  <c r="R250" i="19"/>
  <c r="R272" i="19"/>
  <c r="R266" i="19"/>
  <c r="R239" i="19"/>
  <c r="R253" i="19"/>
  <c r="R121" i="19"/>
  <c r="R120" i="19"/>
  <c r="R127" i="19"/>
  <c r="R124" i="19"/>
  <c r="R207" i="19"/>
  <c r="R206" i="19"/>
  <c r="R179" i="19"/>
  <c r="R168" i="19"/>
  <c r="R148" i="19"/>
  <c r="R193" i="19"/>
  <c r="R137" i="19"/>
  <c r="R105" i="19"/>
  <c r="R197" i="19"/>
  <c r="R195" i="19"/>
  <c r="R147" i="19"/>
  <c r="R71" i="19"/>
  <c r="R51" i="19"/>
  <c r="R78" i="19"/>
  <c r="R67" i="19"/>
  <c r="R55" i="19"/>
  <c r="R57" i="19"/>
  <c r="R52" i="19"/>
  <c r="R39" i="19"/>
  <c r="R18" i="19"/>
  <c r="E11" i="19"/>
  <c r="I33" i="19"/>
  <c r="K305" i="19"/>
  <c r="K314" i="19"/>
  <c r="K306" i="19"/>
  <c r="K272" i="19"/>
  <c r="K271" i="19"/>
  <c r="K278" i="19"/>
  <c r="K249" i="19"/>
  <c r="P55" i="19"/>
  <c r="J277" i="19"/>
  <c r="J215" i="19"/>
  <c r="J153" i="19"/>
  <c r="J132" i="19"/>
  <c r="R302" i="19"/>
  <c r="R231" i="19"/>
  <c r="R171" i="19"/>
  <c r="R138" i="19"/>
  <c r="R59" i="19"/>
  <c r="R31" i="19"/>
  <c r="K298" i="19"/>
  <c r="K275" i="19"/>
  <c r="K248" i="19"/>
  <c r="K239" i="19"/>
  <c r="K250" i="19"/>
  <c r="K240" i="19"/>
  <c r="K215" i="19"/>
  <c r="K225" i="19"/>
  <c r="K200" i="19"/>
  <c r="K210" i="19"/>
  <c r="K114" i="19"/>
  <c r="K179" i="19"/>
  <c r="K151" i="19"/>
  <c r="K196" i="19"/>
  <c r="K175" i="19"/>
  <c r="K155" i="19"/>
  <c r="K177" i="19"/>
  <c r="K136" i="19"/>
  <c r="K104" i="19"/>
  <c r="K195" i="19"/>
  <c r="K103" i="19"/>
  <c r="K73" i="19"/>
  <c r="K62" i="19"/>
  <c r="K50" i="19"/>
  <c r="K100" i="19"/>
  <c r="K45" i="19"/>
  <c r="K34" i="19"/>
  <c r="K13" i="19"/>
  <c r="K66" i="19"/>
  <c r="K30" i="19"/>
  <c r="R6" i="19"/>
  <c r="E16" i="19"/>
  <c r="P33" i="19"/>
  <c r="R82" i="19"/>
  <c r="L314" i="19"/>
  <c r="L298" i="19"/>
  <c r="L277" i="19"/>
  <c r="L276" i="19"/>
  <c r="L283" i="19"/>
  <c r="L280" i="19"/>
  <c r="L266" i="19"/>
  <c r="L239" i="19"/>
  <c r="L241" i="19"/>
  <c r="L240" i="19"/>
  <c r="L223" i="19"/>
  <c r="L225" i="19"/>
  <c r="L224" i="19"/>
  <c r="L115" i="19"/>
  <c r="L204" i="19"/>
  <c r="L211" i="19"/>
  <c r="L191" i="19"/>
  <c r="L196" i="19"/>
  <c r="L175" i="19"/>
  <c r="L155" i="19"/>
  <c r="L139" i="19"/>
  <c r="L107" i="19"/>
  <c r="L166" i="19"/>
  <c r="L135" i="19"/>
  <c r="L103" i="19"/>
  <c r="L87" i="19"/>
  <c r="L75" i="19"/>
  <c r="L55" i="19"/>
  <c r="L154" i="19"/>
  <c r="L42" i="19"/>
  <c r="L21" i="19"/>
  <c r="L18" i="19"/>
  <c r="L15" i="19"/>
  <c r="L143" i="19"/>
  <c r="Q4" i="19"/>
  <c r="Q300" i="19"/>
  <c r="Q309" i="19"/>
  <c r="J276" i="19"/>
  <c r="J225" i="19"/>
  <c r="J146" i="19"/>
  <c r="J83" i="19"/>
  <c r="R319" i="19"/>
  <c r="R247" i="19"/>
  <c r="R159" i="19"/>
  <c r="R130" i="19"/>
  <c r="R50" i="19"/>
  <c r="R21" i="19"/>
  <c r="K313" i="19"/>
  <c r="K264" i="19"/>
  <c r="K277" i="19"/>
  <c r="K231" i="19"/>
  <c r="K247" i="19"/>
  <c r="K232" i="19"/>
  <c r="K120" i="19"/>
  <c r="K222" i="19"/>
  <c r="K229" i="19"/>
  <c r="K202" i="19"/>
  <c r="K209" i="19"/>
  <c r="K171" i="19"/>
  <c r="K197" i="19"/>
  <c r="K188" i="19"/>
  <c r="K167" i="19"/>
  <c r="K182" i="19"/>
  <c r="K139" i="19"/>
  <c r="K107" i="19"/>
  <c r="K96" i="19"/>
  <c r="K160" i="19"/>
  <c r="K84" i="19"/>
  <c r="K65" i="19"/>
  <c r="K53" i="19"/>
  <c r="K174" i="19"/>
  <c r="K85" i="19"/>
  <c r="K37" i="19"/>
  <c r="K24" i="19"/>
  <c r="K129" i="19"/>
  <c r="K41" i="19"/>
  <c r="K20" i="19"/>
  <c r="J17" i="19"/>
  <c r="I38" i="19"/>
  <c r="K88" i="19"/>
  <c r="L304" i="19"/>
  <c r="L313" i="19"/>
  <c r="L290" i="19"/>
  <c r="L289" i="19"/>
  <c r="L275" i="19"/>
  <c r="L274" i="19"/>
  <c r="L256" i="19"/>
  <c r="L231" i="19"/>
  <c r="L233" i="19"/>
  <c r="L232" i="19"/>
  <c r="L215" i="19"/>
  <c r="L222" i="19"/>
  <c r="L216" i="19"/>
  <c r="L210" i="19"/>
  <c r="L126" i="19"/>
  <c r="L203" i="19"/>
  <c r="L181" i="19"/>
  <c r="L188" i="19"/>
  <c r="L167" i="19"/>
  <c r="L195" i="19"/>
  <c r="L131" i="19"/>
  <c r="L99" i="19"/>
  <c r="L147" i="19"/>
  <c r="L106" i="19"/>
  <c r="L95" i="19"/>
  <c r="L78" i="19"/>
  <c r="L67" i="19"/>
  <c r="L151" i="19"/>
  <c r="L134" i="19"/>
  <c r="L34" i="19"/>
  <c r="L13" i="19"/>
  <c r="L10" i="19"/>
  <c r="L79" i="19"/>
  <c r="L60" i="19"/>
  <c r="K5" i="19"/>
  <c r="J278" i="19"/>
  <c r="J208" i="19"/>
  <c r="J105" i="19"/>
  <c r="J72" i="19"/>
  <c r="R291" i="19"/>
  <c r="R221" i="19"/>
  <c r="R196" i="19"/>
  <c r="R63" i="19"/>
  <c r="R90" i="19"/>
  <c r="R10" i="19"/>
  <c r="K285" i="19"/>
  <c r="K254" i="19"/>
  <c r="K261" i="19"/>
  <c r="K251" i="19"/>
  <c r="K238" i="19"/>
  <c r="K221" i="19"/>
  <c r="K220" i="19"/>
  <c r="K127" i="19"/>
  <c r="K110" i="19"/>
  <c r="K112" i="19"/>
  <c r="K201" i="19"/>
  <c r="K162" i="19"/>
  <c r="K191" i="19"/>
  <c r="K178" i="19"/>
  <c r="K158" i="19"/>
  <c r="K154" i="19"/>
  <c r="K131" i="19"/>
  <c r="K99" i="19"/>
  <c r="K166" i="19"/>
  <c r="K148" i="19"/>
  <c r="K76" i="19"/>
  <c r="K56" i="19"/>
  <c r="K146" i="19"/>
  <c r="K140" i="19"/>
  <c r="K77" i="19"/>
  <c r="K29" i="19"/>
  <c r="K16" i="19"/>
  <c r="K71" i="19"/>
  <c r="K33" i="19"/>
  <c r="K12" i="19"/>
  <c r="L312" i="19"/>
  <c r="L296" i="19"/>
  <c r="L303" i="19"/>
  <c r="L282" i="19"/>
  <c r="L281" i="19"/>
  <c r="L260" i="19"/>
  <c r="L264" i="19"/>
  <c r="L261" i="19"/>
  <c r="L245" i="19"/>
  <c r="L247" i="19"/>
  <c r="L249" i="19"/>
  <c r="L220" i="19"/>
  <c r="L127" i="19"/>
  <c r="L121" i="19"/>
  <c r="L202" i="19"/>
  <c r="L114" i="19"/>
  <c r="L113" i="19"/>
  <c r="L173" i="19"/>
  <c r="L178" i="19"/>
  <c r="L158" i="19"/>
  <c r="L187" i="19"/>
  <c r="L102" i="19"/>
  <c r="L91" i="19"/>
  <c r="L138" i="19"/>
  <c r="L98" i="19"/>
  <c r="L137" i="19"/>
  <c r="L70" i="19"/>
  <c r="L59" i="19"/>
  <c r="L100" i="19"/>
  <c r="L82" i="19"/>
  <c r="L24" i="19"/>
  <c r="L189" i="19"/>
  <c r="L89" i="19"/>
  <c r="L46" i="19"/>
  <c r="L43" i="19"/>
  <c r="L32" i="19"/>
  <c r="L88" i="19"/>
  <c r="Q305" i="19"/>
  <c r="Q314" i="19"/>
  <c r="J257" i="19"/>
  <c r="J210" i="19"/>
  <c r="J111" i="19"/>
  <c r="J22" i="19"/>
  <c r="R290" i="19"/>
  <c r="R240" i="19"/>
  <c r="R183" i="19"/>
  <c r="R54" i="19"/>
  <c r="R77" i="19"/>
  <c r="R74" i="19"/>
  <c r="K290" i="19"/>
  <c r="K269" i="19"/>
  <c r="K253" i="19"/>
  <c r="K245" i="19"/>
  <c r="K230" i="19"/>
  <c r="K126" i="19"/>
  <c r="K125" i="19"/>
  <c r="K119" i="19"/>
  <c r="K205" i="19"/>
  <c r="K207" i="19"/>
  <c r="K111" i="19"/>
  <c r="K194" i="19"/>
  <c r="K181" i="19"/>
  <c r="K170" i="19"/>
  <c r="K150" i="19"/>
  <c r="K143" i="19"/>
  <c r="K102" i="19"/>
  <c r="K91" i="19"/>
  <c r="K147" i="19"/>
  <c r="K144" i="19"/>
  <c r="K68" i="19"/>
  <c r="K149" i="19"/>
  <c r="K92" i="19"/>
  <c r="K80" i="19"/>
  <c r="K69" i="19"/>
  <c r="K19" i="19"/>
  <c r="K57" i="19"/>
  <c r="K44" i="19"/>
  <c r="K23" i="19"/>
  <c r="L8" i="19"/>
  <c r="L302" i="19"/>
  <c r="L319" i="19"/>
  <c r="L295" i="19"/>
  <c r="L305" i="19"/>
  <c r="L297" i="19"/>
  <c r="L252" i="19"/>
  <c r="L254" i="19"/>
  <c r="L253" i="19"/>
  <c r="L236" i="19"/>
  <c r="L238" i="19"/>
  <c r="L246" i="19"/>
  <c r="L125" i="19"/>
  <c r="L219" i="19"/>
  <c r="L119" i="19"/>
  <c r="L118" i="19"/>
  <c r="L209" i="19"/>
  <c r="L194" i="19"/>
  <c r="L165" i="19"/>
  <c r="L170" i="19"/>
  <c r="L150" i="19"/>
  <c r="L177" i="19"/>
  <c r="L94" i="19"/>
  <c r="L171" i="19"/>
  <c r="L130" i="19"/>
  <c r="L90" i="19"/>
  <c r="L81" i="19"/>
  <c r="L62" i="19"/>
  <c r="L50" i="19"/>
  <c r="L85" i="19"/>
  <c r="L74" i="19"/>
  <c r="L16" i="19"/>
  <c r="L129" i="19"/>
  <c r="L84" i="19"/>
  <c r="L38" i="19"/>
  <c r="L35" i="19"/>
  <c r="K6" i="19"/>
  <c r="R12" i="19"/>
  <c r="P41" i="19"/>
  <c r="J266" i="19"/>
  <c r="J114" i="19"/>
  <c r="J152" i="19"/>
  <c r="J11" i="19"/>
  <c r="R289" i="19"/>
  <c r="R119" i="19"/>
  <c r="R129" i="19"/>
  <c r="R106" i="19"/>
  <c r="R45" i="19"/>
  <c r="L5" i="19"/>
  <c r="K297" i="19"/>
  <c r="K284" i="19"/>
  <c r="K259" i="19"/>
  <c r="K258" i="19"/>
  <c r="K236" i="19"/>
  <c r="K268" i="19"/>
  <c r="K118" i="19"/>
  <c r="K117" i="19"/>
  <c r="K219" i="19"/>
  <c r="K216" i="19"/>
  <c r="K198" i="19"/>
  <c r="K206" i="19"/>
  <c r="K186" i="19"/>
  <c r="K173" i="19"/>
  <c r="K161" i="19"/>
  <c r="K190" i="19"/>
  <c r="K134" i="19"/>
  <c r="K94" i="19"/>
  <c r="K187" i="19"/>
  <c r="K138" i="19"/>
  <c r="K135" i="19"/>
  <c r="K60" i="19"/>
  <c r="K132" i="19"/>
  <c r="K83" i="19"/>
  <c r="K72" i="19"/>
  <c r="K61" i="19"/>
  <c r="K11" i="19"/>
  <c r="K47" i="19"/>
  <c r="K36" i="19"/>
  <c r="K15" i="19"/>
  <c r="P4" i="19"/>
  <c r="K9" i="19"/>
  <c r="L45" i="19"/>
  <c r="L294" i="19"/>
  <c r="L311" i="19"/>
  <c r="L318" i="19"/>
  <c r="L287" i="19"/>
  <c r="L286" i="19"/>
  <c r="L315" i="19"/>
  <c r="L269" i="19"/>
  <c r="L272" i="19"/>
  <c r="L228" i="19"/>
  <c r="L230" i="19"/>
  <c r="L237" i="19"/>
  <c r="L117" i="19"/>
  <c r="L124" i="19"/>
  <c r="L110" i="19"/>
  <c r="L112" i="19"/>
  <c r="L201" i="19"/>
  <c r="L186" i="19"/>
  <c r="L156" i="19"/>
  <c r="L161" i="19"/>
  <c r="L190" i="19"/>
  <c r="L169" i="19"/>
  <c r="L192" i="19"/>
  <c r="L141" i="19"/>
  <c r="L101" i="19"/>
  <c r="L174" i="19"/>
  <c r="L73" i="19"/>
  <c r="L53" i="19"/>
  <c r="L105" i="19"/>
  <c r="L77" i="19"/>
  <c r="L66" i="19"/>
  <c r="L76" i="19"/>
  <c r="L71" i="19"/>
  <c r="L51" i="19"/>
  <c r="L30" i="19"/>
  <c r="L25" i="19"/>
  <c r="J297" i="19"/>
  <c r="J231" i="19"/>
  <c r="J189" i="19"/>
  <c r="J130" i="19"/>
  <c r="J47" i="19"/>
  <c r="R265" i="19"/>
  <c r="R117" i="19"/>
  <c r="R97" i="19"/>
  <c r="R81" i="19"/>
  <c r="R37" i="19"/>
  <c r="I6" i="19"/>
  <c r="K312" i="19"/>
  <c r="K276" i="19"/>
  <c r="K291" i="19"/>
  <c r="K252" i="19"/>
  <c r="K228" i="19"/>
  <c r="K244" i="19"/>
  <c r="K218" i="19"/>
  <c r="K246" i="19"/>
  <c r="K124" i="19"/>
  <c r="K121" i="19"/>
  <c r="K212" i="19"/>
  <c r="K224" i="19"/>
  <c r="K176" i="19"/>
  <c r="K165" i="19"/>
  <c r="K153" i="19"/>
  <c r="K180" i="19"/>
  <c r="K105" i="19"/>
  <c r="K192" i="19"/>
  <c r="K152" i="19"/>
  <c r="K130" i="19"/>
  <c r="K106" i="19"/>
  <c r="K51" i="19"/>
  <c r="K87" i="19"/>
  <c r="K75" i="19"/>
  <c r="K64" i="19"/>
  <c r="K52" i="19"/>
  <c r="K63" i="19"/>
  <c r="K39" i="19"/>
  <c r="K28" i="19"/>
  <c r="K79" i="19"/>
  <c r="E5" i="19"/>
  <c r="R25" i="19"/>
  <c r="Q46" i="19"/>
  <c r="L317" i="19"/>
  <c r="L301" i="19"/>
  <c r="L310" i="19"/>
  <c r="L279" i="19"/>
  <c r="L278" i="19"/>
  <c r="L267" i="19"/>
  <c r="L259" i="19"/>
  <c r="L268" i="19"/>
  <c r="L288" i="19"/>
  <c r="L244" i="19"/>
  <c r="L218" i="19"/>
  <c r="L265" i="19"/>
  <c r="L116" i="19"/>
  <c r="L205" i="19"/>
  <c r="L207" i="19"/>
  <c r="L111" i="19"/>
  <c r="L176" i="19"/>
  <c r="L148" i="19"/>
  <c r="L153" i="19"/>
  <c r="L180" i="19"/>
  <c r="L160" i="19"/>
  <c r="L157" i="19"/>
  <c r="L133" i="19"/>
  <c r="L93" i="19"/>
  <c r="L149" i="19"/>
  <c r="L65" i="19"/>
  <c r="L146" i="19"/>
  <c r="L80" i="19"/>
  <c r="L69" i="19"/>
  <c r="L57" i="19"/>
  <c r="L47" i="19"/>
  <c r="L44" i="19"/>
  <c r="L41" i="19"/>
  <c r="L20" i="19"/>
  <c r="L17" i="19"/>
  <c r="P7" i="19"/>
  <c r="K17" i="19"/>
  <c r="Q295" i="19"/>
  <c r="Q302" i="19"/>
  <c r="J304" i="19"/>
  <c r="J247" i="19"/>
  <c r="J168" i="19"/>
  <c r="J63" i="19"/>
  <c r="J36" i="19"/>
  <c r="R264" i="19"/>
  <c r="R198" i="19"/>
  <c r="R180" i="19"/>
  <c r="R70" i="19"/>
  <c r="R42" i="19"/>
  <c r="J12" i="19"/>
  <c r="K304" i="19"/>
  <c r="K270" i="19"/>
  <c r="K266" i="19"/>
  <c r="K242" i="19"/>
  <c r="K241" i="19"/>
  <c r="K235" i="19"/>
  <c r="K123" i="19"/>
  <c r="K217" i="19"/>
  <c r="K113" i="19"/>
  <c r="K116" i="19"/>
  <c r="K204" i="19"/>
  <c r="K211" i="19"/>
  <c r="K168" i="19"/>
  <c r="K156" i="19"/>
  <c r="K193" i="19"/>
  <c r="K172" i="19"/>
  <c r="K97" i="19"/>
  <c r="K157" i="19"/>
  <c r="K141" i="19"/>
  <c r="K101" i="19"/>
  <c r="K98" i="19"/>
  <c r="K137" i="19"/>
  <c r="K78" i="19"/>
  <c r="K67" i="19"/>
  <c r="K55" i="19"/>
  <c r="K95" i="19"/>
  <c r="K49" i="19"/>
  <c r="K31" i="19"/>
  <c r="K18" i="19"/>
  <c r="K46" i="19"/>
  <c r="L11" i="19"/>
  <c r="L309" i="19"/>
  <c r="L316" i="19"/>
  <c r="L300" i="19"/>
  <c r="L271" i="19"/>
  <c r="L270" i="19"/>
  <c r="L257" i="19"/>
  <c r="L251" i="19"/>
  <c r="L258" i="19"/>
  <c r="L255" i="19"/>
  <c r="L235" i="19"/>
  <c r="L123" i="19"/>
  <c r="L217" i="19"/>
  <c r="L242" i="19"/>
  <c r="L221" i="19"/>
  <c r="L198" i="19"/>
  <c r="L206" i="19"/>
  <c r="L168" i="19"/>
  <c r="L208" i="19"/>
  <c r="L193" i="19"/>
  <c r="L172" i="19"/>
  <c r="L152" i="19"/>
  <c r="L145" i="19"/>
  <c r="L104" i="19"/>
  <c r="L179" i="19"/>
  <c r="L140" i="19"/>
  <c r="L56" i="19"/>
  <c r="L92" i="19"/>
  <c r="L72" i="19"/>
  <c r="L61" i="19"/>
  <c r="L49" i="19"/>
  <c r="L39" i="19"/>
  <c r="L36" i="19"/>
  <c r="L33" i="19"/>
  <c r="L12" i="19"/>
  <c r="L9" i="19"/>
  <c r="E8" i="19"/>
  <c r="P18" i="19"/>
  <c r="Q318" i="19"/>
  <c r="Q294" i="19"/>
  <c r="J298" i="19"/>
  <c r="R62" i="19"/>
  <c r="K226" i="19"/>
  <c r="K203" i="19"/>
  <c r="K81" i="19"/>
  <c r="K38" i="19"/>
  <c r="L284" i="19"/>
  <c r="L122" i="19"/>
  <c r="L164" i="19"/>
  <c r="L64" i="19"/>
  <c r="Q310" i="19"/>
  <c r="Q319" i="19"/>
  <c r="Q283" i="19"/>
  <c r="Q282" i="19"/>
  <c r="Q276" i="19"/>
  <c r="Q255" i="19"/>
  <c r="Q281" i="19"/>
  <c r="Q237" i="19"/>
  <c r="Q231" i="19"/>
  <c r="Q247" i="19"/>
  <c r="Q221" i="19"/>
  <c r="Q120" i="19"/>
  <c r="Q127" i="19"/>
  <c r="Q208" i="19"/>
  <c r="Q112" i="19"/>
  <c r="Q177" i="19"/>
  <c r="Q149" i="19"/>
  <c r="Q194" i="19"/>
  <c r="Q173" i="19"/>
  <c r="Q161" i="19"/>
  <c r="Q158" i="19"/>
  <c r="Q143" i="19"/>
  <c r="Q102" i="19"/>
  <c r="Q209" i="19"/>
  <c r="Q82" i="19"/>
  <c r="Q71" i="19"/>
  <c r="Q68" i="19"/>
  <c r="Q190" i="19"/>
  <c r="Q135" i="19"/>
  <c r="Q43" i="19"/>
  <c r="Q40" i="19"/>
  <c r="Q19" i="19"/>
  <c r="Q16" i="19"/>
  <c r="Q44" i="19"/>
  <c r="E299" i="19"/>
  <c r="E306" i="19"/>
  <c r="E315" i="19"/>
  <c r="E312" i="19"/>
  <c r="E286" i="19"/>
  <c r="E272" i="19"/>
  <c r="E251" i="19"/>
  <c r="E258" i="19"/>
  <c r="E233" i="19"/>
  <c r="E235" i="19"/>
  <c r="E234" i="19"/>
  <c r="E125" i="19"/>
  <c r="E219" i="19"/>
  <c r="E115" i="19"/>
  <c r="E114" i="19"/>
  <c r="E203" i="19"/>
  <c r="E196" i="19"/>
  <c r="E183" i="19"/>
  <c r="E172" i="19"/>
  <c r="E160" i="19"/>
  <c r="E123" i="19"/>
  <c r="E91" i="19"/>
  <c r="E176" i="19"/>
  <c r="E144" i="19"/>
  <c r="E103" i="19"/>
  <c r="E143" i="19"/>
  <c r="E83" i="19"/>
  <c r="E64" i="19"/>
  <c r="E159" i="19"/>
  <c r="E88" i="19"/>
  <c r="E39" i="19"/>
  <c r="E18" i="19"/>
  <c r="E189" i="19"/>
  <c r="E84" i="19"/>
  <c r="E40" i="19"/>
  <c r="J224" i="19"/>
  <c r="R34" i="19"/>
  <c r="K223" i="19"/>
  <c r="K183" i="19"/>
  <c r="K70" i="19"/>
  <c r="J6" i="19"/>
  <c r="L291" i="19"/>
  <c r="L229" i="19"/>
  <c r="L162" i="19"/>
  <c r="L52" i="19"/>
  <c r="I23" i="19"/>
  <c r="Q315" i="19"/>
  <c r="Q311" i="19"/>
  <c r="Q288" i="19"/>
  <c r="Q274" i="19"/>
  <c r="Q261" i="19"/>
  <c r="Q289" i="19"/>
  <c r="Q269" i="19"/>
  <c r="Q229" i="19"/>
  <c r="Q249" i="19"/>
  <c r="Q238" i="19"/>
  <c r="Q126" i="19"/>
  <c r="Q235" i="19"/>
  <c r="Q111" i="19"/>
  <c r="Q200" i="19"/>
  <c r="Q207" i="19"/>
  <c r="Q169" i="19"/>
  <c r="Q201" i="19"/>
  <c r="Q186" i="19"/>
  <c r="Q165" i="19"/>
  <c r="Q153" i="19"/>
  <c r="Q146" i="19"/>
  <c r="Q134" i="19"/>
  <c r="Q94" i="19"/>
  <c r="Q175" i="19"/>
  <c r="Q74" i="19"/>
  <c r="Q63" i="19"/>
  <c r="Q60" i="19"/>
  <c r="Q101" i="19"/>
  <c r="Q83" i="19"/>
  <c r="Q35" i="19"/>
  <c r="Q32" i="19"/>
  <c r="Q11" i="19"/>
  <c r="Q80" i="19"/>
  <c r="Q36" i="19"/>
  <c r="E314" i="19"/>
  <c r="E298" i="19"/>
  <c r="E305" i="19"/>
  <c r="E294" i="19"/>
  <c r="E278" i="19"/>
  <c r="E267" i="19"/>
  <c r="E271" i="19"/>
  <c r="E250" i="19"/>
  <c r="E260" i="19"/>
  <c r="E226" i="19"/>
  <c r="E277" i="19"/>
  <c r="E225" i="19"/>
  <c r="E124" i="19"/>
  <c r="E210" i="19"/>
  <c r="E209" i="19"/>
  <c r="E113" i="19"/>
  <c r="E188" i="19"/>
  <c r="E175" i="19"/>
  <c r="E164" i="19"/>
  <c r="E152" i="19"/>
  <c r="E168" i="19"/>
  <c r="E116" i="19"/>
  <c r="E148" i="19"/>
  <c r="E135" i="19"/>
  <c r="E95" i="19"/>
  <c r="E89" i="19"/>
  <c r="E75" i="19"/>
  <c r="E55" i="19"/>
  <c r="E105" i="19"/>
  <c r="E79" i="19"/>
  <c r="E31" i="19"/>
  <c r="E10" i="19"/>
  <c r="E94" i="19"/>
  <c r="E51" i="19"/>
  <c r="E32" i="19"/>
  <c r="J165" i="19"/>
  <c r="K122" i="19"/>
  <c r="K164" i="19"/>
  <c r="K59" i="19"/>
  <c r="Q12" i="19"/>
  <c r="L293" i="19"/>
  <c r="L120" i="19"/>
  <c r="L136" i="19"/>
  <c r="L63" i="19"/>
  <c r="Q297" i="19"/>
  <c r="Q301" i="19"/>
  <c r="Q280" i="19"/>
  <c r="Q293" i="19"/>
  <c r="Q253" i="19"/>
  <c r="Q260" i="19"/>
  <c r="Q259" i="19"/>
  <c r="Q250" i="19"/>
  <c r="Q245" i="19"/>
  <c r="Q219" i="19"/>
  <c r="Q118" i="19"/>
  <c r="Q220" i="19"/>
  <c r="Q206" i="19"/>
  <c r="Q110" i="19"/>
  <c r="Q198" i="19"/>
  <c r="Q160" i="19"/>
  <c r="Q189" i="19"/>
  <c r="Q176" i="19"/>
  <c r="Q156" i="19"/>
  <c r="Q164" i="19"/>
  <c r="Q137" i="19"/>
  <c r="Q105" i="19"/>
  <c r="Q180" i="19"/>
  <c r="Q150" i="19"/>
  <c r="Q66" i="19"/>
  <c r="Q54" i="19"/>
  <c r="Q51" i="19"/>
  <c r="Q87" i="19"/>
  <c r="Q75" i="19"/>
  <c r="Q25" i="19"/>
  <c r="Q22" i="19"/>
  <c r="Q144" i="19"/>
  <c r="Q47" i="19"/>
  <c r="Q28" i="19"/>
  <c r="E304" i="19"/>
  <c r="E313" i="19"/>
  <c r="E297" i="19"/>
  <c r="E284" i="19"/>
  <c r="E302" i="19"/>
  <c r="E257" i="19"/>
  <c r="E266" i="19"/>
  <c r="E265" i="19"/>
  <c r="E254" i="19"/>
  <c r="E240" i="19"/>
  <c r="E223" i="19"/>
  <c r="E217" i="19"/>
  <c r="E224" i="19"/>
  <c r="E202" i="19"/>
  <c r="E201" i="19"/>
  <c r="E208" i="19"/>
  <c r="E178" i="19"/>
  <c r="E167" i="19"/>
  <c r="E155" i="19"/>
  <c r="E205" i="19"/>
  <c r="E151" i="19"/>
  <c r="E162" i="19"/>
  <c r="E147" i="19"/>
  <c r="E106" i="19"/>
  <c r="E179" i="19"/>
  <c r="E87" i="19"/>
  <c r="E67" i="19"/>
  <c r="E131" i="19"/>
  <c r="E82" i="19"/>
  <c r="E71" i="19"/>
  <c r="E21" i="19"/>
  <c r="E134" i="19"/>
  <c r="E56" i="19"/>
  <c r="E43" i="19"/>
  <c r="E22" i="19"/>
  <c r="J160" i="19"/>
  <c r="K296" i="19"/>
  <c r="K208" i="19"/>
  <c r="K89" i="19"/>
  <c r="K169" i="19"/>
  <c r="K32" i="19"/>
  <c r="L273" i="19"/>
  <c r="L212" i="19"/>
  <c r="L96" i="19"/>
  <c r="L31" i="19"/>
  <c r="J38" i="19"/>
  <c r="Q312" i="19"/>
  <c r="Q286" i="19"/>
  <c r="Q272" i="19"/>
  <c r="Q287" i="19"/>
  <c r="Q268" i="19"/>
  <c r="Q252" i="19"/>
  <c r="Q251" i="19"/>
  <c r="Q242" i="19"/>
  <c r="Q236" i="19"/>
  <c r="Q124" i="19"/>
  <c r="Q226" i="19"/>
  <c r="Q125" i="19"/>
  <c r="Q197" i="19"/>
  <c r="Q205" i="19"/>
  <c r="Q119" i="19"/>
  <c r="Q192" i="19"/>
  <c r="Q179" i="19"/>
  <c r="Q168" i="19"/>
  <c r="Q148" i="19"/>
  <c r="Q140" i="19"/>
  <c r="Q129" i="19"/>
  <c r="Q97" i="19"/>
  <c r="Q145" i="19"/>
  <c r="Q141" i="19"/>
  <c r="Q57" i="19"/>
  <c r="Q155" i="19"/>
  <c r="Q106" i="19"/>
  <c r="Q78" i="19"/>
  <c r="Q67" i="19"/>
  <c r="Q17" i="19"/>
  <c r="Q14" i="19"/>
  <c r="Q85" i="19"/>
  <c r="Q39" i="19"/>
  <c r="Q18" i="19"/>
  <c r="E296" i="19"/>
  <c r="E303" i="19"/>
  <c r="E290" i="19"/>
  <c r="E276" i="19"/>
  <c r="E291" i="19"/>
  <c r="E249" i="19"/>
  <c r="E256" i="19"/>
  <c r="E255" i="19"/>
  <c r="E252" i="19"/>
  <c r="E232" i="19"/>
  <c r="E215" i="19"/>
  <c r="E122" i="19"/>
  <c r="E216" i="19"/>
  <c r="E112" i="19"/>
  <c r="E218" i="19"/>
  <c r="E191" i="19"/>
  <c r="E170" i="19"/>
  <c r="E158" i="19"/>
  <c r="E117" i="19"/>
  <c r="E192" i="19"/>
  <c r="E149" i="19"/>
  <c r="E154" i="19"/>
  <c r="E138" i="19"/>
  <c r="E98" i="19"/>
  <c r="E146" i="19"/>
  <c r="E78" i="19"/>
  <c r="E59" i="19"/>
  <c r="E85" i="19"/>
  <c r="E74" i="19"/>
  <c r="E63" i="19"/>
  <c r="E13" i="19"/>
  <c r="E76" i="19"/>
  <c r="E46" i="19"/>
  <c r="E35" i="19"/>
  <c r="E14" i="19"/>
  <c r="J15" i="19"/>
  <c r="K283" i="19"/>
  <c r="K115" i="19"/>
  <c r="K145" i="19"/>
  <c r="K82" i="19"/>
  <c r="E73" i="19"/>
  <c r="L250" i="19"/>
  <c r="L197" i="19"/>
  <c r="L144" i="19"/>
  <c r="L28" i="19"/>
  <c r="R46" i="19"/>
  <c r="Q317" i="19"/>
  <c r="Q278" i="19"/>
  <c r="Q316" i="19"/>
  <c r="Q279" i="19"/>
  <c r="Q258" i="19"/>
  <c r="Q267" i="19"/>
  <c r="Q248" i="19"/>
  <c r="Q234" i="19"/>
  <c r="Q228" i="19"/>
  <c r="Q116" i="19"/>
  <c r="Q218" i="19"/>
  <c r="Q117" i="19"/>
  <c r="Q121" i="19"/>
  <c r="Q115" i="19"/>
  <c r="Q212" i="19"/>
  <c r="Q182" i="19"/>
  <c r="Q171" i="19"/>
  <c r="Q159" i="19"/>
  <c r="Q196" i="19"/>
  <c r="Q132" i="19"/>
  <c r="Q100" i="19"/>
  <c r="Q89" i="19"/>
  <c r="Q136" i="19"/>
  <c r="Q133" i="19"/>
  <c r="Q49" i="19"/>
  <c r="Q147" i="19"/>
  <c r="Q81" i="19"/>
  <c r="Q70" i="19"/>
  <c r="Q59" i="19"/>
  <c r="Q9" i="19"/>
  <c r="Q72" i="19"/>
  <c r="Q52" i="19"/>
  <c r="Q31" i="19"/>
  <c r="Q10" i="19"/>
  <c r="E319" i="19"/>
  <c r="E295" i="19"/>
  <c r="E282" i="19"/>
  <c r="E293" i="19"/>
  <c r="E283" i="19"/>
  <c r="E264" i="19"/>
  <c r="E248" i="19"/>
  <c r="E245" i="19"/>
  <c r="E247" i="19"/>
  <c r="E246" i="19"/>
  <c r="E120" i="19"/>
  <c r="E222" i="19"/>
  <c r="E121" i="19"/>
  <c r="E207" i="19"/>
  <c r="E111" i="19"/>
  <c r="E181" i="19"/>
  <c r="E161" i="19"/>
  <c r="E150" i="19"/>
  <c r="E195" i="19"/>
  <c r="E182" i="19"/>
  <c r="E145" i="19"/>
  <c r="E141" i="19"/>
  <c r="E130" i="19"/>
  <c r="E90" i="19"/>
  <c r="E137" i="19"/>
  <c r="E70" i="19"/>
  <c r="E50" i="19"/>
  <c r="E77" i="19"/>
  <c r="E66" i="19"/>
  <c r="E54" i="19"/>
  <c r="E81" i="19"/>
  <c r="E41" i="19"/>
  <c r="E38" i="19"/>
  <c r="E25" i="19"/>
  <c r="R256" i="19"/>
  <c r="K256" i="19"/>
  <c r="K237" i="19"/>
  <c r="K133" i="19"/>
  <c r="K42" i="19"/>
  <c r="L299" i="19"/>
  <c r="L248" i="19"/>
  <c r="L159" i="19"/>
  <c r="L132" i="19"/>
  <c r="L23" i="19"/>
  <c r="Q299" i="19"/>
  <c r="Q270" i="19"/>
  <c r="Q285" i="19"/>
  <c r="Q271" i="19"/>
  <c r="Q275" i="19"/>
  <c r="Q257" i="19"/>
  <c r="Q240" i="19"/>
  <c r="Q225" i="19"/>
  <c r="Q241" i="19"/>
  <c r="Q224" i="19"/>
  <c r="Q123" i="19"/>
  <c r="Q230" i="19"/>
  <c r="Q211" i="19"/>
  <c r="Q210" i="19"/>
  <c r="Q204" i="19"/>
  <c r="Q174" i="19"/>
  <c r="Q162" i="19"/>
  <c r="Q151" i="19"/>
  <c r="Q188" i="19"/>
  <c r="Q103" i="19"/>
  <c r="Q92" i="19"/>
  <c r="Q167" i="19"/>
  <c r="Q107" i="19"/>
  <c r="Q104" i="19"/>
  <c r="Q98" i="19"/>
  <c r="Q93" i="19"/>
  <c r="Q73" i="19"/>
  <c r="Q62" i="19"/>
  <c r="Q50" i="19"/>
  <c r="Q90" i="19"/>
  <c r="Q45" i="19"/>
  <c r="Q42" i="19"/>
  <c r="Q21" i="19"/>
  <c r="Q20" i="19"/>
  <c r="E311" i="19"/>
  <c r="E318" i="19"/>
  <c r="E274" i="19"/>
  <c r="E289" i="19"/>
  <c r="E275" i="19"/>
  <c r="E285" i="19"/>
  <c r="E261" i="19"/>
  <c r="E236" i="19"/>
  <c r="E238" i="19"/>
  <c r="E237" i="19"/>
  <c r="E270" i="19"/>
  <c r="E127" i="19"/>
  <c r="E221" i="19"/>
  <c r="E198" i="19"/>
  <c r="E206" i="19"/>
  <c r="E173" i="19"/>
  <c r="E153" i="19"/>
  <c r="E200" i="19"/>
  <c r="E187" i="19"/>
  <c r="E174" i="19"/>
  <c r="E136" i="19"/>
  <c r="E133" i="19"/>
  <c r="E101" i="19"/>
  <c r="E186" i="19"/>
  <c r="E129" i="19"/>
  <c r="E62" i="19"/>
  <c r="E97" i="19"/>
  <c r="E69" i="19"/>
  <c r="E57" i="19"/>
  <c r="E194" i="19"/>
  <c r="E44" i="19"/>
  <c r="E33" i="19"/>
  <c r="E30" i="19"/>
  <c r="E17" i="19"/>
  <c r="R192" i="19"/>
  <c r="K234" i="19"/>
  <c r="K189" i="19"/>
  <c r="K93" i="19"/>
  <c r="K21" i="19"/>
  <c r="L306" i="19"/>
  <c r="L226" i="19"/>
  <c r="L200" i="19"/>
  <c r="L97" i="19"/>
  <c r="L182" i="19"/>
  <c r="Q313" i="19"/>
  <c r="Q304" i="19"/>
  <c r="Q298" i="19"/>
  <c r="Q277" i="19"/>
  <c r="Q306" i="19"/>
  <c r="Q273" i="19"/>
  <c r="Q264" i="19"/>
  <c r="Q232" i="19"/>
  <c r="Q266" i="19"/>
  <c r="Q233" i="19"/>
  <c r="Q216" i="19"/>
  <c r="Q223" i="19"/>
  <c r="Q217" i="19"/>
  <c r="Q203" i="19"/>
  <c r="Q202" i="19"/>
  <c r="Q195" i="19"/>
  <c r="Q166" i="19"/>
  <c r="Q154" i="19"/>
  <c r="Q191" i="19"/>
  <c r="Q178" i="19"/>
  <c r="Q95" i="19"/>
  <c r="Q172" i="19"/>
  <c r="Q139" i="19"/>
  <c r="Q99" i="19"/>
  <c r="Q96" i="19"/>
  <c r="Q88" i="19"/>
  <c r="Q84" i="19"/>
  <c r="Q65" i="19"/>
  <c r="Q53" i="19"/>
  <c r="Q130" i="19"/>
  <c r="Q77" i="19"/>
  <c r="Q37" i="19"/>
  <c r="Q34" i="19"/>
  <c r="Q13" i="19"/>
  <c r="E317" i="19"/>
  <c r="E301" i="19"/>
  <c r="E310" i="19"/>
  <c r="E287" i="19"/>
  <c r="E281" i="19"/>
  <c r="E288" i="19"/>
  <c r="E269" i="19"/>
  <c r="E253" i="19"/>
  <c r="E228" i="19"/>
  <c r="E230" i="19"/>
  <c r="E229" i="19"/>
  <c r="E239" i="19"/>
  <c r="E119" i="19"/>
  <c r="E126" i="19"/>
  <c r="E212" i="19"/>
  <c r="E197" i="19"/>
  <c r="E165" i="19"/>
  <c r="E110" i="19"/>
  <c r="E190" i="19"/>
  <c r="E177" i="19"/>
  <c r="E166" i="19"/>
  <c r="E107" i="19"/>
  <c r="E104" i="19"/>
  <c r="E93" i="19"/>
  <c r="E140" i="19"/>
  <c r="E100" i="19"/>
  <c r="E53" i="19"/>
  <c r="E80" i="19"/>
  <c r="E61" i="19"/>
  <c r="E49" i="19"/>
  <c r="E68" i="19"/>
  <c r="E36" i="19"/>
  <c r="E23" i="19"/>
  <c r="E20" i="19"/>
  <c r="E65" i="19"/>
  <c r="R160" i="19"/>
  <c r="L83" i="19"/>
  <c r="Q254" i="19"/>
  <c r="Q222" i="19"/>
  <c r="Q131" i="19"/>
  <c r="Q48" i="19"/>
  <c r="E273" i="19"/>
  <c r="E231" i="19"/>
  <c r="E157" i="19"/>
  <c r="E52" i="19"/>
  <c r="L6" i="19"/>
  <c r="J43" i="19"/>
  <c r="I295" i="19"/>
  <c r="I302" i="19"/>
  <c r="I319" i="19"/>
  <c r="I283" i="19"/>
  <c r="I290" i="19"/>
  <c r="I253" i="19"/>
  <c r="I306" i="19"/>
  <c r="I269" i="19"/>
  <c r="I242" i="19"/>
  <c r="I236" i="19"/>
  <c r="I230" i="19"/>
  <c r="I118" i="19"/>
  <c r="I226" i="19"/>
  <c r="I111" i="19"/>
  <c r="I208" i="19"/>
  <c r="I112" i="19"/>
  <c r="I187" i="19"/>
  <c r="I157" i="19"/>
  <c r="I186" i="19"/>
  <c r="I181" i="19"/>
  <c r="I161" i="19"/>
  <c r="I183" i="19"/>
  <c r="I143" i="19"/>
  <c r="I131" i="19"/>
  <c r="I91" i="19"/>
  <c r="I82" i="19"/>
  <c r="I79" i="19"/>
  <c r="I68" i="19"/>
  <c r="I56" i="19"/>
  <c r="I106" i="19"/>
  <c r="I35" i="19"/>
  <c r="I32" i="19"/>
  <c r="I11" i="19"/>
  <c r="I47" i="19"/>
  <c r="I36" i="19"/>
  <c r="K233" i="19"/>
  <c r="I4" i="19"/>
  <c r="Q246" i="19"/>
  <c r="Q187" i="19"/>
  <c r="Q91" i="19"/>
  <c r="Q29" i="19"/>
  <c r="E280" i="19"/>
  <c r="E118" i="19"/>
  <c r="E99" i="19"/>
  <c r="E139" i="19"/>
  <c r="I7" i="19"/>
  <c r="R17" i="19"/>
  <c r="I318" i="19"/>
  <c r="I294" i="19"/>
  <c r="I311" i="19"/>
  <c r="I298" i="19"/>
  <c r="I282" i="19"/>
  <c r="I268" i="19"/>
  <c r="I289" i="19"/>
  <c r="I259" i="19"/>
  <c r="I234" i="19"/>
  <c r="I228" i="19"/>
  <c r="I219" i="19"/>
  <c r="I244" i="19"/>
  <c r="I220" i="19"/>
  <c r="I206" i="19"/>
  <c r="I200" i="19"/>
  <c r="I207" i="19"/>
  <c r="I177" i="19"/>
  <c r="I149" i="19"/>
  <c r="I176" i="19"/>
  <c r="I173" i="19"/>
  <c r="I153" i="19"/>
  <c r="I150" i="19"/>
  <c r="I134" i="19"/>
  <c r="I102" i="19"/>
  <c r="I167" i="19"/>
  <c r="I74" i="19"/>
  <c r="I71" i="19"/>
  <c r="I60" i="19"/>
  <c r="I147" i="19"/>
  <c r="I83" i="19"/>
  <c r="I25" i="19"/>
  <c r="I22" i="19"/>
  <c r="I77" i="19"/>
  <c r="I39" i="19"/>
  <c r="I28" i="19"/>
  <c r="K159" i="19"/>
  <c r="Q303" i="19"/>
  <c r="Q239" i="19"/>
  <c r="Q157" i="19"/>
  <c r="Q138" i="19"/>
  <c r="Q24" i="19"/>
  <c r="E259" i="19"/>
  <c r="E204" i="19"/>
  <c r="E96" i="19"/>
  <c r="E47" i="19"/>
  <c r="Q7" i="19"/>
  <c r="K22" i="19"/>
  <c r="R49" i="19"/>
  <c r="I310" i="19"/>
  <c r="I317" i="19"/>
  <c r="I301" i="19"/>
  <c r="I288" i="19"/>
  <c r="I287" i="19"/>
  <c r="I258" i="19"/>
  <c r="I275" i="19"/>
  <c r="I251" i="19"/>
  <c r="I225" i="19"/>
  <c r="I281" i="19"/>
  <c r="I124" i="19"/>
  <c r="I218" i="19"/>
  <c r="I125" i="19"/>
  <c r="I197" i="19"/>
  <c r="I121" i="19"/>
  <c r="I198" i="19"/>
  <c r="I169" i="19"/>
  <c r="I189" i="19"/>
  <c r="I168" i="19"/>
  <c r="I165" i="19"/>
  <c r="I190" i="19"/>
  <c r="I146" i="19"/>
  <c r="I105" i="19"/>
  <c r="I94" i="19"/>
  <c r="I152" i="19"/>
  <c r="I66" i="19"/>
  <c r="I63" i="19"/>
  <c r="I51" i="19"/>
  <c r="I93" i="19"/>
  <c r="I75" i="19"/>
  <c r="I17" i="19"/>
  <c r="I14" i="19"/>
  <c r="I42" i="19"/>
  <c r="I31" i="19"/>
  <c r="I18" i="19"/>
  <c r="K90" i="19"/>
  <c r="Q296" i="19"/>
  <c r="Q256" i="19"/>
  <c r="Q114" i="19"/>
  <c r="Q79" i="19"/>
  <c r="Q61" i="19"/>
  <c r="E268" i="19"/>
  <c r="E211" i="19"/>
  <c r="E171" i="19"/>
  <c r="E28" i="19"/>
  <c r="P23" i="19"/>
  <c r="K54" i="19"/>
  <c r="I300" i="19"/>
  <c r="I309" i="19"/>
  <c r="I293" i="19"/>
  <c r="I280" i="19"/>
  <c r="I279" i="19"/>
  <c r="I265" i="19"/>
  <c r="I267" i="19"/>
  <c r="I240" i="19"/>
  <c r="I239" i="19"/>
  <c r="I250" i="19"/>
  <c r="I116" i="19"/>
  <c r="I123" i="19"/>
  <c r="I117" i="19"/>
  <c r="I127" i="19"/>
  <c r="I110" i="19"/>
  <c r="I222" i="19"/>
  <c r="I160" i="19"/>
  <c r="I179" i="19"/>
  <c r="I159" i="19"/>
  <c r="I156" i="19"/>
  <c r="I155" i="19"/>
  <c r="I137" i="19"/>
  <c r="I97" i="19"/>
  <c r="I172" i="19"/>
  <c r="I141" i="19"/>
  <c r="I57" i="19"/>
  <c r="I54" i="19"/>
  <c r="I175" i="19"/>
  <c r="I87" i="19"/>
  <c r="I67" i="19"/>
  <c r="I9" i="19"/>
  <c r="I64" i="19"/>
  <c r="I34" i="19"/>
  <c r="I21" i="19"/>
  <c r="I10" i="19"/>
  <c r="K10" i="19"/>
  <c r="Q291" i="19"/>
  <c r="Q244" i="19"/>
  <c r="Q181" i="19"/>
  <c r="Q76" i="19"/>
  <c r="E309" i="19"/>
  <c r="E241" i="19"/>
  <c r="E156" i="19"/>
  <c r="E132" i="19"/>
  <c r="E15" i="19"/>
  <c r="J4" i="19"/>
  <c r="Q69" i="19"/>
  <c r="I315" i="19"/>
  <c r="I299" i="19"/>
  <c r="I286" i="19"/>
  <c r="I272" i="19"/>
  <c r="I271" i="19"/>
  <c r="I255" i="19"/>
  <c r="I257" i="19"/>
  <c r="I232" i="19"/>
  <c r="I231" i="19"/>
  <c r="I241" i="19"/>
  <c r="I224" i="19"/>
  <c r="I223" i="19"/>
  <c r="I256" i="19"/>
  <c r="I119" i="19"/>
  <c r="I205" i="19"/>
  <c r="I212" i="19"/>
  <c r="I192" i="19"/>
  <c r="I171" i="19"/>
  <c r="I151" i="19"/>
  <c r="I196" i="19"/>
  <c r="I140" i="19"/>
  <c r="I129" i="19"/>
  <c r="I89" i="19"/>
  <c r="I145" i="19"/>
  <c r="I133" i="19"/>
  <c r="I49" i="19"/>
  <c r="I180" i="19"/>
  <c r="I98" i="19"/>
  <c r="I78" i="19"/>
  <c r="I59" i="19"/>
  <c r="I135" i="19"/>
  <c r="I45" i="19"/>
  <c r="I24" i="19"/>
  <c r="I13" i="19"/>
  <c r="L285" i="19"/>
  <c r="Q290" i="19"/>
  <c r="Q215" i="19"/>
  <c r="Q170" i="19"/>
  <c r="Q56" i="19"/>
  <c r="E316" i="19"/>
  <c r="E244" i="19"/>
  <c r="E193" i="19"/>
  <c r="E92" i="19"/>
  <c r="E12" i="19"/>
  <c r="M254" i="19"/>
  <c r="R4" i="19"/>
  <c r="R9" i="19"/>
  <c r="L37" i="19"/>
  <c r="J74" i="19"/>
  <c r="I305" i="19"/>
  <c r="I314" i="19"/>
  <c r="I278" i="19"/>
  <c r="I285" i="19"/>
  <c r="I284" i="19"/>
  <c r="I274" i="19"/>
  <c r="I273" i="19"/>
  <c r="I246" i="19"/>
  <c r="I266" i="19"/>
  <c r="I233" i="19"/>
  <c r="I216" i="19"/>
  <c r="I215" i="19"/>
  <c r="I235" i="19"/>
  <c r="I211" i="19"/>
  <c r="I115" i="19"/>
  <c r="I204" i="19"/>
  <c r="I182" i="19"/>
  <c r="I162" i="19"/>
  <c r="I114" i="19"/>
  <c r="I188" i="19"/>
  <c r="I132" i="19"/>
  <c r="I100" i="19"/>
  <c r="I193" i="19"/>
  <c r="I136" i="19"/>
  <c r="I104" i="19"/>
  <c r="I144" i="19"/>
  <c r="I138" i="19"/>
  <c r="I81" i="19"/>
  <c r="I70" i="19"/>
  <c r="I50" i="19"/>
  <c r="I69" i="19"/>
  <c r="I37" i="19"/>
  <c r="I16" i="19"/>
  <c r="I85" i="19"/>
  <c r="L234" i="19"/>
  <c r="Q284" i="19"/>
  <c r="Q122" i="19"/>
  <c r="Q193" i="19"/>
  <c r="Q183" i="19"/>
  <c r="E300" i="19"/>
  <c r="E242" i="19"/>
  <c r="E180" i="19"/>
  <c r="E102" i="19"/>
  <c r="E48" i="19"/>
  <c r="Q38" i="19"/>
  <c r="I313" i="19"/>
  <c r="I297" i="19"/>
  <c r="I304" i="19"/>
  <c r="I270" i="19"/>
  <c r="I277" i="19"/>
  <c r="I276" i="19"/>
  <c r="I260" i="19"/>
  <c r="I264" i="19"/>
  <c r="I237" i="19"/>
  <c r="I248" i="19"/>
  <c r="I247" i="19"/>
  <c r="I221" i="19"/>
  <c r="I120" i="19"/>
  <c r="I217" i="19"/>
  <c r="I203" i="19"/>
  <c r="I210" i="19"/>
  <c r="I209" i="19"/>
  <c r="I174" i="19"/>
  <c r="I154" i="19"/>
  <c r="I201" i="19"/>
  <c r="I178" i="19"/>
  <c r="I103" i="19"/>
  <c r="I92" i="19"/>
  <c r="I158" i="19"/>
  <c r="I107" i="19"/>
  <c r="I96" i="19"/>
  <c r="I90" i="19"/>
  <c r="I84" i="19"/>
  <c r="I73" i="19"/>
  <c r="I62" i="19"/>
  <c r="I55" i="19"/>
  <c r="I48" i="19"/>
  <c r="I29" i="19"/>
  <c r="I148" i="19"/>
  <c r="I52" i="19"/>
  <c r="L183" i="19"/>
  <c r="E72" i="19"/>
  <c r="I261" i="19"/>
  <c r="I122" i="19"/>
  <c r="I95" i="19"/>
  <c r="I53" i="19"/>
  <c r="N254" i="19"/>
  <c r="R7" i="19"/>
  <c r="E29" i="19"/>
  <c r="L54" i="19"/>
  <c r="Q265" i="19"/>
  <c r="I252" i="19"/>
  <c r="I113" i="19"/>
  <c r="I164" i="19"/>
  <c r="I43" i="19"/>
  <c r="J30" i="19"/>
  <c r="E60" i="19"/>
  <c r="Q113" i="19"/>
  <c r="E42" i="19"/>
  <c r="I254" i="19"/>
  <c r="I202" i="19"/>
  <c r="I139" i="19"/>
  <c r="I40" i="19"/>
  <c r="K4" i="19"/>
  <c r="R69" i="19"/>
  <c r="Q152" i="19"/>
  <c r="I303" i="19"/>
  <c r="I229" i="19"/>
  <c r="I195" i="19"/>
  <c r="I99" i="19"/>
  <c r="I19" i="19"/>
  <c r="N87" i="19"/>
  <c r="P10" i="19"/>
  <c r="K74" i="19"/>
  <c r="Q64" i="19"/>
  <c r="I312" i="19"/>
  <c r="I245" i="19"/>
  <c r="I166" i="19"/>
  <c r="I130" i="19"/>
  <c r="I72" i="19"/>
  <c r="P5" i="19"/>
  <c r="I15" i="19"/>
  <c r="R38" i="19"/>
  <c r="E279" i="19"/>
  <c r="I296" i="19"/>
  <c r="I238" i="19"/>
  <c r="I194" i="19"/>
  <c r="I88" i="19"/>
  <c r="I44" i="19"/>
  <c r="E6" i="19"/>
  <c r="E220" i="19"/>
  <c r="I291" i="19"/>
  <c r="I126" i="19"/>
  <c r="I191" i="19"/>
  <c r="I76" i="19"/>
  <c r="L22" i="19"/>
  <c r="K43" i="19"/>
  <c r="E169" i="19"/>
  <c r="I65" i="19"/>
  <c r="O254" i="19"/>
  <c r="K7" i="19"/>
  <c r="R43" i="19"/>
  <c r="J7" i="19"/>
  <c r="P8" i="19"/>
  <c r="L29" i="19"/>
  <c r="F47" i="19"/>
  <c r="Q23" i="19"/>
  <c r="L4" i="19"/>
  <c r="E9" i="19"/>
  <c r="Q30" i="19"/>
  <c r="K48" i="19"/>
  <c r="P44" i="19"/>
  <c r="I5" i="19"/>
  <c r="E34" i="19"/>
  <c r="I61" i="19"/>
  <c r="I249" i="19"/>
  <c r="P15" i="19"/>
  <c r="I170" i="19"/>
  <c r="I20" i="19"/>
  <c r="I316" i="19"/>
  <c r="P303" i="19"/>
  <c r="P312" i="19"/>
  <c r="P296" i="19"/>
  <c r="P283" i="19"/>
  <c r="P290" i="19"/>
  <c r="P256" i="19"/>
  <c r="P265" i="19"/>
  <c r="P264" i="19"/>
  <c r="P232" i="19"/>
  <c r="P231" i="19"/>
  <c r="P247" i="19"/>
  <c r="P216" i="19"/>
  <c r="P223" i="19"/>
  <c r="P209" i="19"/>
  <c r="P208" i="19"/>
  <c r="P112" i="19"/>
  <c r="P164" i="19"/>
  <c r="P192" i="19"/>
  <c r="P171" i="19"/>
  <c r="P159" i="19"/>
  <c r="P183" i="19"/>
  <c r="P140" i="19"/>
  <c r="P129" i="19"/>
  <c r="P89" i="19"/>
  <c r="P136" i="19"/>
  <c r="P61" i="19"/>
  <c r="P196" i="19"/>
  <c r="P170" i="19"/>
  <c r="P141" i="19"/>
  <c r="P70" i="19"/>
  <c r="P20" i="19"/>
  <c r="P17" i="19"/>
  <c r="P14" i="19"/>
  <c r="P42" i="19"/>
  <c r="P21" i="19"/>
  <c r="L7" i="19"/>
  <c r="J20" i="19"/>
  <c r="I41" i="19"/>
  <c r="P96" i="19"/>
  <c r="P291" i="19"/>
  <c r="P224" i="19"/>
  <c r="P179" i="19"/>
  <c r="P69" i="19"/>
  <c r="P25" i="19"/>
  <c r="I80" i="19"/>
  <c r="P295" i="19"/>
  <c r="P302" i="19"/>
  <c r="P289" i="19"/>
  <c r="P275" i="19"/>
  <c r="P282" i="19"/>
  <c r="P248" i="19"/>
  <c r="P255" i="19"/>
  <c r="P254" i="19"/>
  <c r="P246" i="19"/>
  <c r="P245" i="19"/>
  <c r="P222" i="19"/>
  <c r="P121" i="19"/>
  <c r="P215" i="19"/>
  <c r="P201" i="19"/>
  <c r="P200" i="19"/>
  <c r="P207" i="19"/>
  <c r="P155" i="19"/>
  <c r="P182" i="19"/>
  <c r="P162" i="19"/>
  <c r="P151" i="19"/>
  <c r="P144" i="19"/>
  <c r="P132" i="19"/>
  <c r="P100" i="19"/>
  <c r="P167" i="19"/>
  <c r="P107" i="19"/>
  <c r="P52" i="19"/>
  <c r="P175" i="19"/>
  <c r="P147" i="19"/>
  <c r="P81" i="19"/>
  <c r="P62" i="19"/>
  <c r="P12" i="19"/>
  <c r="P9" i="19"/>
  <c r="P72" i="19"/>
  <c r="P34" i="19"/>
  <c r="P13" i="19"/>
  <c r="I8" i="19"/>
  <c r="G47" i="19"/>
  <c r="R30" i="19"/>
  <c r="P276" i="19"/>
  <c r="P114" i="19"/>
  <c r="P156" i="19"/>
  <c r="P54" i="19"/>
  <c r="E19" i="19"/>
  <c r="P318" i="19"/>
  <c r="P294" i="19"/>
  <c r="P281" i="19"/>
  <c r="P288" i="19"/>
  <c r="P274" i="19"/>
  <c r="P270" i="19"/>
  <c r="P284" i="19"/>
  <c r="P251" i="19"/>
  <c r="P237" i="19"/>
  <c r="P236" i="19"/>
  <c r="P127" i="19"/>
  <c r="P238" i="19"/>
  <c r="P120" i="19"/>
  <c r="P111" i="19"/>
  <c r="P110" i="19"/>
  <c r="P204" i="19"/>
  <c r="P195" i="19"/>
  <c r="P174" i="19"/>
  <c r="P154" i="19"/>
  <c r="P116" i="19"/>
  <c r="P135" i="19"/>
  <c r="P103" i="19"/>
  <c r="P92" i="19"/>
  <c r="P139" i="19"/>
  <c r="P99" i="19"/>
  <c r="P138" i="19"/>
  <c r="P133" i="19"/>
  <c r="P93" i="19"/>
  <c r="P73" i="19"/>
  <c r="P53" i="19"/>
  <c r="P153" i="19"/>
  <c r="P150" i="19"/>
  <c r="P45" i="19"/>
  <c r="P24" i="19"/>
  <c r="E4" i="19"/>
  <c r="Q8" i="19"/>
  <c r="P313" i="19"/>
  <c r="P301" i="19"/>
  <c r="P217" i="19"/>
  <c r="P148" i="19"/>
  <c r="P51" i="19"/>
  <c r="P310" i="19"/>
  <c r="P317" i="19"/>
  <c r="P273" i="19"/>
  <c r="P280" i="19"/>
  <c r="P293" i="19"/>
  <c r="P261" i="19"/>
  <c r="P260" i="19"/>
  <c r="P244" i="19"/>
  <c r="P229" i="19"/>
  <c r="P228" i="19"/>
  <c r="P119" i="19"/>
  <c r="P221" i="19"/>
  <c r="P220" i="19"/>
  <c r="P206" i="19"/>
  <c r="P205" i="19"/>
  <c r="P198" i="19"/>
  <c r="P187" i="19"/>
  <c r="P166" i="19"/>
  <c r="P212" i="19"/>
  <c r="P191" i="19"/>
  <c r="P106" i="19"/>
  <c r="P95" i="19"/>
  <c r="P188" i="19"/>
  <c r="P131" i="19"/>
  <c r="P91" i="19"/>
  <c r="P82" i="19"/>
  <c r="P88" i="19"/>
  <c r="P84" i="19"/>
  <c r="P65" i="19"/>
  <c r="P83" i="19"/>
  <c r="P130" i="19"/>
  <c r="P59" i="19"/>
  <c r="P37" i="19"/>
  <c r="P16" i="19"/>
  <c r="L48" i="19"/>
  <c r="P297" i="19"/>
  <c r="P239" i="19"/>
  <c r="P152" i="19"/>
  <c r="P145" i="19"/>
  <c r="P22" i="19"/>
  <c r="Q5" i="19"/>
  <c r="P316" i="19"/>
  <c r="P300" i="19"/>
  <c r="P309" i="19"/>
  <c r="P319" i="19"/>
  <c r="P272" i="19"/>
  <c r="P287" i="19"/>
  <c r="P268" i="19"/>
  <c r="P267" i="19"/>
  <c r="P235" i="19"/>
  <c r="P242" i="19"/>
  <c r="P253" i="19"/>
  <c r="P219" i="19"/>
  <c r="P126" i="19"/>
  <c r="P125" i="19"/>
  <c r="P122" i="19"/>
  <c r="P115" i="19"/>
  <c r="P197" i="19"/>
  <c r="P177" i="19"/>
  <c r="P157" i="19"/>
  <c r="P194" i="19"/>
  <c r="P181" i="19"/>
  <c r="P98" i="19"/>
  <c r="P193" i="19"/>
  <c r="P143" i="19"/>
  <c r="P102" i="19"/>
  <c r="P104" i="19"/>
  <c r="P74" i="19"/>
  <c r="P79" i="19"/>
  <c r="P76" i="19"/>
  <c r="P56" i="19"/>
  <c r="P50" i="19"/>
  <c r="P64" i="19"/>
  <c r="P48" i="19"/>
  <c r="P29" i="19"/>
  <c r="P80" i="19"/>
  <c r="J5" i="19"/>
  <c r="Q55" i="19"/>
  <c r="P277" i="19"/>
  <c r="P113" i="19"/>
  <c r="P137" i="19"/>
  <c r="P78" i="19"/>
  <c r="P36" i="19"/>
  <c r="K14" i="19"/>
  <c r="P306" i="19"/>
  <c r="P315" i="19"/>
  <c r="P299" i="19"/>
  <c r="P286" i="19"/>
  <c r="P311" i="19"/>
  <c r="P279" i="19"/>
  <c r="P258" i="19"/>
  <c r="P257" i="19"/>
  <c r="P226" i="19"/>
  <c r="P234" i="19"/>
  <c r="P252" i="19"/>
  <c r="P124" i="19"/>
  <c r="P118" i="19"/>
  <c r="P117" i="19"/>
  <c r="P211" i="19"/>
  <c r="P210" i="19"/>
  <c r="P190" i="19"/>
  <c r="P169" i="19"/>
  <c r="P149" i="19"/>
  <c r="P186" i="19"/>
  <c r="P173" i="19"/>
  <c r="P90" i="19"/>
  <c r="P158" i="19"/>
  <c r="P134" i="19"/>
  <c r="P94" i="19"/>
  <c r="P85" i="19"/>
  <c r="P66" i="19"/>
  <c r="P71" i="19"/>
  <c r="P68" i="19"/>
  <c r="P101" i="19"/>
  <c r="P46" i="19"/>
  <c r="P43" i="19"/>
  <c r="P40" i="19"/>
  <c r="P19" i="19"/>
  <c r="P47" i="19"/>
  <c r="R5" i="19"/>
  <c r="L14" i="19"/>
  <c r="J61" i="19"/>
  <c r="Q15" i="19"/>
  <c r="P75" i="19"/>
  <c r="P266" i="19"/>
  <c r="P123" i="19"/>
  <c r="P168" i="19"/>
  <c r="P49" i="19"/>
  <c r="P31" i="19"/>
  <c r="J35" i="19"/>
  <c r="P298" i="19"/>
  <c r="P305" i="19"/>
  <c r="P314" i="19"/>
  <c r="P278" i="19"/>
  <c r="P285" i="19"/>
  <c r="P271" i="19"/>
  <c r="P250" i="19"/>
  <c r="P249" i="19"/>
  <c r="P269" i="19"/>
  <c r="P259" i="19"/>
  <c r="P241" i="19"/>
  <c r="P225" i="19"/>
  <c r="P218" i="19"/>
  <c r="P230" i="19"/>
  <c r="P203" i="19"/>
  <c r="P202" i="19"/>
  <c r="P180" i="19"/>
  <c r="P160" i="19"/>
  <c r="P189" i="19"/>
  <c r="P176" i="19"/>
  <c r="P165" i="19"/>
  <c r="P178" i="19"/>
  <c r="P146" i="19"/>
  <c r="P105" i="19"/>
  <c r="P161" i="19"/>
  <c r="P77" i="19"/>
  <c r="P57" i="19"/>
  <c r="P63" i="19"/>
  <c r="P60" i="19"/>
  <c r="P87" i="19"/>
  <c r="P38" i="19"/>
  <c r="P35" i="19"/>
  <c r="P32" i="19"/>
  <c r="P11" i="19"/>
  <c r="P39" i="19"/>
  <c r="K35" i="19"/>
  <c r="P304" i="19"/>
  <c r="P233" i="19"/>
  <c r="P172" i="19"/>
  <c r="P97" i="19"/>
  <c r="P30" i="19"/>
  <c r="P240" i="19"/>
  <c r="P67" i="19"/>
  <c r="X6" i="19"/>
  <c r="Z299" i="19"/>
  <c r="Z236" i="19"/>
  <c r="Z186" i="19"/>
  <c r="Z106" i="19"/>
  <c r="Z28" i="19"/>
  <c r="Y272" i="19"/>
  <c r="Y250" i="19"/>
  <c r="Y209" i="19"/>
  <c r="Y73" i="19"/>
  <c r="AA71" i="19"/>
  <c r="Z284" i="19"/>
  <c r="Z122" i="19"/>
  <c r="Z150" i="19"/>
  <c r="Z83" i="19"/>
  <c r="AD16" i="19"/>
  <c r="Y258" i="19"/>
  <c r="Y113" i="19"/>
  <c r="Y92" i="19"/>
  <c r="Y50" i="19"/>
  <c r="W91" i="19"/>
  <c r="Z286" i="19"/>
  <c r="Z112" i="19"/>
  <c r="Z102" i="19"/>
  <c r="Z172" i="19"/>
  <c r="Y304" i="19"/>
  <c r="Y241" i="19"/>
  <c r="Y154" i="19"/>
  <c r="Y147" i="19"/>
  <c r="Y13" i="19"/>
  <c r="Z290" i="19"/>
  <c r="Z223" i="19"/>
  <c r="Z153" i="19"/>
  <c r="Z78" i="19"/>
  <c r="V42" i="19"/>
  <c r="Y264" i="19"/>
  <c r="Y112" i="19"/>
  <c r="Y131" i="19"/>
  <c r="Y48" i="19"/>
  <c r="AD78" i="19"/>
  <c r="Z246" i="19"/>
  <c r="Z206" i="19"/>
  <c r="Z141" i="19"/>
  <c r="Z34" i="19"/>
  <c r="Y283" i="19"/>
  <c r="Y216" i="19"/>
  <c r="Y173" i="19"/>
  <c r="Y60" i="19"/>
  <c r="AD4" i="19"/>
  <c r="Z275" i="19"/>
  <c r="Z121" i="19"/>
  <c r="Z197" i="19"/>
  <c r="Z81" i="19"/>
  <c r="W21" i="19"/>
  <c r="Y247" i="19"/>
  <c r="Y205" i="19"/>
  <c r="Y134" i="19"/>
  <c r="Y25" i="19"/>
  <c r="S287" i="19"/>
  <c r="T29" i="19"/>
  <c r="Z271" i="19"/>
  <c r="Z205" i="19"/>
  <c r="Z195" i="19"/>
  <c r="Z40" i="19"/>
  <c r="Y310" i="19"/>
  <c r="Y273" i="19"/>
  <c r="Y160" i="19"/>
  <c r="Y141" i="19"/>
  <c r="Y11" i="19"/>
  <c r="AC37" i="19"/>
  <c r="S313" i="19"/>
  <c r="S251" i="19"/>
  <c r="S183" i="19"/>
  <c r="S87" i="19"/>
  <c r="AA302" i="19"/>
  <c r="AA252" i="19"/>
  <c r="AA154" i="19"/>
  <c r="AA147" i="19"/>
  <c r="AA18" i="19"/>
  <c r="Z245" i="19"/>
  <c r="S297" i="19"/>
  <c r="S283" i="19"/>
  <c r="S159" i="19"/>
  <c r="S98" i="19"/>
  <c r="S33" i="19"/>
  <c r="AA254" i="19"/>
  <c r="AA207" i="19"/>
  <c r="Z8" i="19"/>
  <c r="Z316" i="19"/>
  <c r="Z244" i="19"/>
  <c r="Z173" i="19"/>
  <c r="Z76" i="19"/>
  <c r="Z23" i="19"/>
  <c r="Y287" i="19"/>
  <c r="Y125" i="19"/>
  <c r="Y140" i="19"/>
  <c r="Y62" i="19"/>
  <c r="Y15" i="19"/>
  <c r="Z272" i="19"/>
  <c r="Z116" i="19"/>
  <c r="Z143" i="19"/>
  <c r="Z64" i="19"/>
  <c r="U29" i="19"/>
  <c r="Y257" i="19"/>
  <c r="Y210" i="19"/>
  <c r="Y175" i="19"/>
  <c r="Y85" i="19"/>
  <c r="X23" i="19"/>
  <c r="Z266" i="19"/>
  <c r="Z209" i="19"/>
  <c r="Z91" i="19"/>
  <c r="Z61" i="19"/>
  <c r="Y270" i="19"/>
  <c r="Y226" i="19"/>
  <c r="Y191" i="19"/>
  <c r="Y76" i="19"/>
  <c r="U7" i="19"/>
  <c r="Z289" i="19"/>
  <c r="Z222" i="19"/>
  <c r="Z146" i="19"/>
  <c r="Z67" i="19"/>
  <c r="Y303" i="19"/>
  <c r="Y246" i="19"/>
  <c r="Y187" i="19"/>
  <c r="Y99" i="19"/>
  <c r="Y37" i="19"/>
  <c r="Z302" i="19"/>
  <c r="Z231" i="19"/>
  <c r="Z171" i="19"/>
  <c r="Z101" i="19"/>
  <c r="Z13" i="19"/>
  <c r="Y290" i="19"/>
  <c r="Y223" i="19"/>
  <c r="Y170" i="19"/>
  <c r="Y130" i="19"/>
  <c r="S35" i="19"/>
  <c r="Z274" i="19"/>
  <c r="Z120" i="19"/>
  <c r="Z183" i="19"/>
  <c r="Z62" i="19"/>
  <c r="U76" i="19"/>
  <c r="Y269" i="19"/>
  <c r="Y198" i="19"/>
  <c r="Y94" i="19"/>
  <c r="Y32" i="19"/>
  <c r="S273" i="19"/>
  <c r="AD31" i="19"/>
  <c r="Z270" i="19"/>
  <c r="Z212" i="19"/>
  <c r="Z145" i="19"/>
  <c r="Z29" i="19"/>
  <c r="Y317" i="19"/>
  <c r="Y245" i="19"/>
  <c r="Y189" i="19"/>
  <c r="Y66" i="19"/>
  <c r="Y47" i="19"/>
  <c r="Y298" i="19"/>
  <c r="S282" i="19"/>
  <c r="S217" i="19"/>
  <c r="S172" i="19"/>
  <c r="S67" i="19"/>
  <c r="AA319" i="19"/>
  <c r="AA238" i="19"/>
  <c r="AA191" i="19"/>
  <c r="AA140" i="19"/>
  <c r="AA15" i="19"/>
  <c r="Z194" i="19"/>
  <c r="S296" i="19"/>
  <c r="S240" i="19"/>
  <c r="S196" i="19"/>
  <c r="S146" i="19"/>
  <c r="S30" i="19"/>
  <c r="AA253" i="19"/>
  <c r="X15" i="19"/>
  <c r="Z295" i="19"/>
  <c r="Z218" i="19"/>
  <c r="Z178" i="19"/>
  <c r="Z56" i="19"/>
  <c r="AB5" i="19"/>
  <c r="Y268" i="19"/>
  <c r="Y203" i="19"/>
  <c r="Y100" i="19"/>
  <c r="Y59" i="19"/>
  <c r="AA22" i="19"/>
  <c r="Z249" i="19"/>
  <c r="Z202" i="19"/>
  <c r="Z131" i="19"/>
  <c r="Z14" i="19"/>
  <c r="V56" i="19"/>
  <c r="Y232" i="19"/>
  <c r="Y201" i="19"/>
  <c r="Y136" i="19"/>
  <c r="Y80" i="19"/>
  <c r="Z297" i="19"/>
  <c r="Z225" i="19"/>
  <c r="Z189" i="19"/>
  <c r="Z138" i="19"/>
  <c r="Z31" i="19"/>
  <c r="Y285" i="19"/>
  <c r="Y123" i="19"/>
  <c r="Y188" i="19"/>
  <c r="Y56" i="19"/>
  <c r="T19" i="19"/>
  <c r="Z255" i="19"/>
  <c r="Z208" i="19"/>
  <c r="Z105" i="19"/>
  <c r="Z85" i="19"/>
  <c r="Y312" i="19"/>
  <c r="Y239" i="19"/>
  <c r="Y157" i="19"/>
  <c r="Y93" i="19"/>
  <c r="Y24" i="19"/>
  <c r="Z319" i="19"/>
  <c r="Z233" i="19"/>
  <c r="Z151" i="19"/>
  <c r="Z54" i="19"/>
  <c r="Z82" i="19"/>
  <c r="Y276" i="19"/>
  <c r="Y111" i="19"/>
  <c r="Y167" i="19"/>
  <c r="Y90" i="19"/>
  <c r="AC7" i="19"/>
  <c r="Z273" i="19"/>
  <c r="Z119" i="19"/>
  <c r="Z129" i="19"/>
  <c r="Z50" i="19"/>
  <c r="Y318" i="19"/>
  <c r="Y229" i="19"/>
  <c r="Y169" i="19"/>
  <c r="Y183" i="19"/>
  <c r="Y19" i="19"/>
  <c r="S260" i="19"/>
  <c r="Z310" i="19"/>
  <c r="Z229" i="19"/>
  <c r="Z182" i="19"/>
  <c r="Z104" i="19"/>
  <c r="Z16" i="19"/>
  <c r="Y301" i="19"/>
  <c r="Y219" i="19"/>
  <c r="Y168" i="19"/>
  <c r="Y63" i="19"/>
  <c r="Y28" i="19"/>
  <c r="Y124" i="19"/>
  <c r="S281" i="19"/>
  <c r="S219" i="19"/>
  <c r="S134" i="19"/>
  <c r="S129" i="19"/>
  <c r="AA303" i="19"/>
  <c r="AA232" i="19"/>
  <c r="AA188" i="19"/>
  <c r="AA81" i="19"/>
  <c r="AB8" i="19"/>
  <c r="Z147" i="19"/>
  <c r="S303" i="19"/>
  <c r="S223" i="19"/>
  <c r="S175" i="19"/>
  <c r="S78" i="19"/>
  <c r="AA294" i="19"/>
  <c r="AA245" i="19"/>
  <c r="V4" i="19"/>
  <c r="Z279" i="19"/>
  <c r="Z217" i="19"/>
  <c r="Z158" i="19"/>
  <c r="Z90" i="19"/>
  <c r="T14" i="19"/>
  <c r="Y267" i="19"/>
  <c r="Y115" i="19"/>
  <c r="Y89" i="19"/>
  <c r="Y193" i="19"/>
  <c r="S48" i="19"/>
  <c r="Z251" i="19"/>
  <c r="Z114" i="19"/>
  <c r="Z99" i="19"/>
  <c r="Z98" i="19"/>
  <c r="Y305" i="19"/>
  <c r="Y234" i="19"/>
  <c r="Y174" i="19"/>
  <c r="Y96" i="19"/>
  <c r="Y42" i="19"/>
  <c r="Z304" i="19"/>
  <c r="Z261" i="19"/>
  <c r="Z168" i="19"/>
  <c r="Z71" i="19"/>
  <c r="Z10" i="19"/>
  <c r="Y271" i="19"/>
  <c r="Y217" i="19"/>
  <c r="Y103" i="19"/>
  <c r="Y158" i="19"/>
  <c r="AC105" i="19"/>
  <c r="Z264" i="19"/>
  <c r="Z207" i="19"/>
  <c r="Z94" i="19"/>
  <c r="Z66" i="19"/>
  <c r="Y296" i="19"/>
  <c r="Y233" i="19"/>
  <c r="Y194" i="19"/>
  <c r="Y106" i="19"/>
  <c r="Y69" i="19"/>
  <c r="Z283" i="19"/>
  <c r="Z216" i="19"/>
  <c r="Z111" i="19"/>
  <c r="Z135" i="19"/>
  <c r="W4" i="19"/>
  <c r="Y255" i="19"/>
  <c r="Y110" i="19"/>
  <c r="Y143" i="19"/>
  <c r="Y35" i="19"/>
  <c r="AA5" i="19"/>
  <c r="Z252" i="19"/>
  <c r="Z110" i="19"/>
  <c r="Z89" i="19"/>
  <c r="Z48" i="19"/>
  <c r="Y294" i="19"/>
  <c r="Y248" i="19"/>
  <c r="Y114" i="19"/>
  <c r="Y74" i="19"/>
  <c r="Y55" i="19"/>
  <c r="S277" i="19"/>
  <c r="Z317" i="19"/>
  <c r="Z248" i="19"/>
  <c r="Z154" i="19"/>
  <c r="Z152" i="19"/>
  <c r="Z44" i="19"/>
  <c r="Y288" i="19"/>
  <c r="Y126" i="19"/>
  <c r="Y156" i="19"/>
  <c r="Y135" i="19"/>
  <c r="Z300" i="19"/>
  <c r="Y159" i="19"/>
  <c r="S267" i="19"/>
  <c r="S205" i="19"/>
  <c r="S94" i="19"/>
  <c r="S37" i="19"/>
  <c r="AA290" i="19"/>
  <c r="AA215" i="19"/>
  <c r="AA167" i="19"/>
  <c r="AA62" i="19"/>
  <c r="AB29" i="19"/>
  <c r="Z36" i="19"/>
  <c r="S274" i="19"/>
  <c r="S122" i="19"/>
  <c r="S164" i="19"/>
  <c r="S59" i="19"/>
  <c r="AA311" i="19"/>
  <c r="AA230" i="19"/>
  <c r="AB37" i="19"/>
  <c r="Z250" i="19"/>
  <c r="Z124" i="19"/>
  <c r="Z180" i="19"/>
  <c r="Z72" i="19"/>
  <c r="AC51" i="19"/>
  <c r="Y240" i="19"/>
  <c r="Y121" i="19"/>
  <c r="Y145" i="19"/>
  <c r="Y138" i="19"/>
  <c r="Z305" i="19"/>
  <c r="Z234" i="19"/>
  <c r="Z157" i="19"/>
  <c r="Z164" i="19"/>
  <c r="Z39" i="19"/>
  <c r="Y314" i="19"/>
  <c r="Y256" i="19"/>
  <c r="Y162" i="19"/>
  <c r="Y152" i="19"/>
  <c r="Y21" i="19"/>
  <c r="Z298" i="19"/>
  <c r="Z226" i="19"/>
  <c r="Z156" i="19"/>
  <c r="Z60" i="19"/>
  <c r="AA8" i="19"/>
  <c r="Y289" i="19"/>
  <c r="Y208" i="19"/>
  <c r="Y180" i="19"/>
  <c r="Y72" i="19"/>
  <c r="V91" i="19"/>
  <c r="Z256" i="19"/>
  <c r="Z201" i="19"/>
  <c r="Z169" i="19"/>
  <c r="Z42" i="19"/>
  <c r="Y291" i="19"/>
  <c r="Y224" i="19"/>
  <c r="Y181" i="19"/>
  <c r="Y68" i="19"/>
  <c r="V21" i="19"/>
  <c r="Z282" i="19"/>
  <c r="Z215" i="19"/>
  <c r="Z193" i="19"/>
  <c r="Z70" i="19"/>
  <c r="AB71" i="19"/>
  <c r="Y254" i="19"/>
  <c r="Y207" i="19"/>
  <c r="Y102" i="19"/>
  <c r="Y40" i="19"/>
  <c r="AC16" i="19"/>
  <c r="Z303" i="19"/>
  <c r="Z118" i="19"/>
  <c r="Z155" i="19"/>
  <c r="Z37" i="19"/>
  <c r="Y311" i="19"/>
  <c r="Y230" i="19"/>
  <c r="Y176" i="19"/>
  <c r="Y71" i="19"/>
  <c r="Y36" i="19"/>
  <c r="W36" i="19"/>
  <c r="Z301" i="19"/>
  <c r="Z230" i="19"/>
  <c r="Z191" i="19"/>
  <c r="Z140" i="19"/>
  <c r="Z41" i="19"/>
  <c r="Y274" i="19"/>
  <c r="Y120" i="19"/>
  <c r="Y153" i="19"/>
  <c r="Y78" i="19"/>
  <c r="Z247" i="19"/>
  <c r="Y54" i="19"/>
  <c r="S259" i="19"/>
  <c r="S204" i="19"/>
  <c r="S195" i="19"/>
  <c r="S16" i="19"/>
  <c r="AA276" i="19"/>
  <c r="AA237" i="19"/>
  <c r="AA166" i="19"/>
  <c r="AA103" i="19"/>
  <c r="AA48" i="19"/>
  <c r="Y280" i="19"/>
  <c r="S286" i="19"/>
  <c r="S124" i="19"/>
  <c r="S105" i="19"/>
  <c r="S85" i="19"/>
  <c r="AA295" i="19"/>
  <c r="AA221" i="19"/>
  <c r="AB51" i="19"/>
  <c r="Z257" i="19"/>
  <c r="Z210" i="19"/>
  <c r="Z139" i="19"/>
  <c r="Z22" i="19"/>
  <c r="Y315" i="19"/>
  <c r="Y242" i="19"/>
  <c r="Y182" i="19"/>
  <c r="Y104" i="19"/>
  <c r="Y61" i="19"/>
  <c r="Z314" i="19"/>
  <c r="Z228" i="19"/>
  <c r="Z176" i="19"/>
  <c r="Z79" i="19"/>
  <c r="Z18" i="19"/>
  <c r="Y278" i="19"/>
  <c r="Y244" i="19"/>
  <c r="Y127" i="19"/>
  <c r="Y84" i="19"/>
  <c r="T76" i="19"/>
  <c r="Z277" i="19"/>
  <c r="Z240" i="19"/>
  <c r="Z161" i="19"/>
  <c r="Z87" i="19"/>
  <c r="Z30" i="19"/>
  <c r="Y281" i="19"/>
  <c r="Y202" i="19"/>
  <c r="Y139" i="19"/>
  <c r="Y52" i="19"/>
  <c r="Z312" i="19"/>
  <c r="Z239" i="19"/>
  <c r="Z179" i="19"/>
  <c r="Z130" i="19"/>
  <c r="Z21" i="19"/>
  <c r="Y277" i="19"/>
  <c r="Y235" i="19"/>
  <c r="Y178" i="19"/>
  <c r="Y164" i="19"/>
  <c r="Z43" i="19"/>
  <c r="Z281" i="19"/>
  <c r="Z127" i="19"/>
  <c r="Z137" i="19"/>
  <c r="Z59" i="19"/>
  <c r="Y295" i="19"/>
  <c r="Y237" i="19"/>
  <c r="Y177" i="19"/>
  <c r="Y91" i="19"/>
  <c r="Y29" i="19"/>
  <c r="Z318" i="19"/>
  <c r="Z237" i="19"/>
  <c r="Z192" i="19"/>
  <c r="Z133" i="19"/>
  <c r="Z24" i="19"/>
  <c r="Y316" i="19"/>
  <c r="Y221" i="19"/>
  <c r="Y165" i="19"/>
  <c r="Y51" i="19"/>
  <c r="S317" i="19"/>
  <c r="U42" i="19"/>
  <c r="Z288" i="19"/>
  <c r="Z221" i="19"/>
  <c r="Z196" i="19"/>
  <c r="Z73" i="19"/>
  <c r="V7" i="19"/>
  <c r="Y261" i="19"/>
  <c r="Y197" i="19"/>
  <c r="Y137" i="19"/>
  <c r="Y75" i="19"/>
  <c r="Z174" i="19"/>
  <c r="Y18" i="19"/>
  <c r="S225" i="19"/>
  <c r="S211" i="19"/>
  <c r="S138" i="19"/>
  <c r="S79" i="19"/>
  <c r="AA265" i="19"/>
  <c r="AA113" i="19"/>
  <c r="AA139" i="19"/>
  <c r="AA69" i="19"/>
  <c r="AA146" i="19"/>
  <c r="Y118" i="19"/>
  <c r="S257" i="19"/>
  <c r="S115" i="19"/>
  <c r="S166" i="19"/>
  <c r="S29" i="19"/>
  <c r="AA282" i="19"/>
  <c r="AA120" i="19"/>
  <c r="U56" i="19"/>
  <c r="Z259" i="19"/>
  <c r="Z219" i="19"/>
  <c r="Z107" i="19"/>
  <c r="Z11" i="19"/>
  <c r="Y299" i="19"/>
  <c r="Y228" i="19"/>
  <c r="Y171" i="19"/>
  <c r="Y49" i="19"/>
  <c r="Y31" i="19"/>
  <c r="Z306" i="19"/>
  <c r="Z235" i="19"/>
  <c r="Z165" i="19"/>
  <c r="Z68" i="19"/>
  <c r="Z15" i="19"/>
  <c r="Y293" i="19"/>
  <c r="Y218" i="19"/>
  <c r="Y196" i="19"/>
  <c r="Y65" i="19"/>
  <c r="AA9" i="19"/>
  <c r="Z276" i="19"/>
  <c r="Z232" i="19"/>
  <c r="Z187" i="19"/>
  <c r="Z75" i="19"/>
  <c r="Y313" i="19"/>
  <c r="Y249" i="19"/>
  <c r="Y195" i="19"/>
  <c r="Y107" i="19"/>
  <c r="Y45" i="19"/>
  <c r="Z296" i="19"/>
  <c r="Z241" i="19"/>
  <c r="Z159" i="19"/>
  <c r="Z63" i="19"/>
  <c r="Z132" i="19"/>
  <c r="Y284" i="19"/>
  <c r="Y122" i="19"/>
  <c r="Y95" i="19"/>
  <c r="Y144" i="19"/>
  <c r="AB105" i="19"/>
  <c r="Z260" i="19"/>
  <c r="Z200" i="19"/>
  <c r="Z97" i="19"/>
  <c r="Z52" i="19"/>
  <c r="Y302" i="19"/>
  <c r="Y231" i="19"/>
  <c r="Y149" i="19"/>
  <c r="Y82" i="19"/>
  <c r="Y16" i="19"/>
  <c r="Z294" i="19"/>
  <c r="Z253" i="19"/>
  <c r="Z162" i="19"/>
  <c r="Z93" i="19"/>
  <c r="Z69" i="19"/>
  <c r="Y282" i="19"/>
  <c r="Y215" i="19"/>
  <c r="Y161" i="19"/>
  <c r="Y87" i="19"/>
  <c r="S301" i="19"/>
  <c r="AA43" i="19"/>
  <c r="Z313" i="19"/>
  <c r="Z220" i="19"/>
  <c r="Z175" i="19"/>
  <c r="Z53" i="19"/>
  <c r="AB22" i="19"/>
  <c r="Y260" i="19"/>
  <c r="Y222" i="19"/>
  <c r="Y105" i="19"/>
  <c r="Y17" i="19"/>
  <c r="Z96" i="19"/>
  <c r="S305" i="19"/>
  <c r="S233" i="19"/>
  <c r="S168" i="19"/>
  <c r="S106" i="19"/>
  <c r="S41" i="19"/>
  <c r="AA264" i="19"/>
  <c r="AA112" i="19"/>
  <c r="AA99" i="19"/>
  <c r="AA11" i="19"/>
  <c r="T294" i="19"/>
  <c r="Y148" i="19"/>
  <c r="S266" i="19"/>
  <c r="S116" i="19"/>
  <c r="S160" i="19"/>
  <c r="S103" i="19"/>
  <c r="AA289" i="19"/>
  <c r="AA222" i="19"/>
  <c r="Z315" i="19"/>
  <c r="Z242" i="19"/>
  <c r="Z166" i="19"/>
  <c r="Z88" i="19"/>
  <c r="Z47" i="19"/>
  <c r="Y286" i="19"/>
  <c r="Y116" i="19"/>
  <c r="Y151" i="19"/>
  <c r="Y101" i="19"/>
  <c r="Y10" i="19"/>
  <c r="Z285" i="19"/>
  <c r="Z123" i="19"/>
  <c r="Z170" i="19"/>
  <c r="Z95" i="19"/>
  <c r="S8" i="19"/>
  <c r="Y279" i="19"/>
  <c r="Y117" i="19"/>
  <c r="Y132" i="19"/>
  <c r="Y53" i="19"/>
  <c r="U19" i="19"/>
  <c r="Z265" i="19"/>
  <c r="Z113" i="19"/>
  <c r="Z134" i="19"/>
  <c r="Z55" i="19"/>
  <c r="Y297" i="19"/>
  <c r="Y225" i="19"/>
  <c r="Y166" i="19"/>
  <c r="Y88" i="19"/>
  <c r="Y34" i="19"/>
  <c r="Z291" i="19"/>
  <c r="Z224" i="19"/>
  <c r="Z148" i="19"/>
  <c r="Z51" i="19"/>
  <c r="Y6" i="19"/>
  <c r="Y265" i="19"/>
  <c r="Y200" i="19"/>
  <c r="Y150" i="19"/>
  <c r="Y43" i="19"/>
  <c r="S5" i="19"/>
  <c r="Z254" i="19"/>
  <c r="Z198" i="19"/>
  <c r="Z190" i="19"/>
  <c r="Z45" i="19"/>
  <c r="Y319" i="19"/>
  <c r="Y238" i="19"/>
  <c r="Y186" i="19"/>
  <c r="Y79" i="19"/>
  <c r="Y44" i="19"/>
  <c r="Z311" i="19"/>
  <c r="Z238" i="19"/>
  <c r="Z117" i="19"/>
  <c r="Z149" i="19"/>
  <c r="Z49" i="19"/>
  <c r="Y275" i="19"/>
  <c r="Y206" i="19"/>
  <c r="Y146" i="19"/>
  <c r="Y83" i="19"/>
  <c r="S288" i="19"/>
  <c r="S14" i="19"/>
  <c r="Z268" i="19"/>
  <c r="Z211" i="19"/>
  <c r="Z100" i="19"/>
  <c r="Z103" i="19"/>
  <c r="X36" i="19"/>
  <c r="Y259" i="19"/>
  <c r="Y212" i="19"/>
  <c r="Y190" i="19"/>
  <c r="Y22" i="19"/>
  <c r="Z74" i="19"/>
  <c r="S304" i="19"/>
  <c r="S226" i="19"/>
  <c r="S156" i="19"/>
  <c r="S51" i="19"/>
  <c r="S38" i="19"/>
  <c r="AA261" i="19"/>
  <c r="AA201" i="19"/>
  <c r="AA211" i="19"/>
  <c r="AA39" i="19"/>
  <c r="Z309" i="19"/>
  <c r="Y81" i="19"/>
  <c r="S250" i="19"/>
  <c r="S189" i="19"/>
  <c r="S130" i="19"/>
  <c r="S44" i="19"/>
  <c r="AA255" i="19"/>
  <c r="AA208" i="19"/>
  <c r="AA91" i="19"/>
  <c r="AA79" i="19"/>
  <c r="Z188" i="19"/>
  <c r="S311" i="19"/>
  <c r="S221" i="19"/>
  <c r="S178" i="19"/>
  <c r="S81" i="19"/>
  <c r="S12" i="19"/>
  <c r="AA242" i="19"/>
  <c r="AA206" i="19"/>
  <c r="AA130" i="19"/>
  <c r="AA13" i="19"/>
  <c r="T300" i="19"/>
  <c r="Y97" i="19"/>
  <c r="S261" i="19"/>
  <c r="S201" i="19"/>
  <c r="S104" i="19"/>
  <c r="S39" i="19"/>
  <c r="AA310" i="19"/>
  <c r="AA219" i="19"/>
  <c r="AA97" i="19"/>
  <c r="AA55" i="19"/>
  <c r="T314" i="19"/>
  <c r="Y14" i="19"/>
  <c r="S236" i="19"/>
  <c r="S194" i="19"/>
  <c r="S154" i="19"/>
  <c r="S10" i="19"/>
  <c r="AA257" i="19"/>
  <c r="AA115" i="19"/>
  <c r="AA145" i="19"/>
  <c r="AA37" i="19"/>
  <c r="Y77" i="19"/>
  <c r="Y192" i="19"/>
  <c r="S291" i="19"/>
  <c r="S198" i="19"/>
  <c r="S99" i="19"/>
  <c r="S34" i="19"/>
  <c r="AA271" i="19"/>
  <c r="AA217" i="19"/>
  <c r="AA164" i="19"/>
  <c r="AA59" i="19"/>
  <c r="AA14" i="19"/>
  <c r="S151" i="19"/>
  <c r="AA198" i="19"/>
  <c r="T282" i="19"/>
  <c r="T125" i="19"/>
  <c r="T172" i="19"/>
  <c r="T50" i="19"/>
  <c r="AB314" i="19"/>
  <c r="AB228" i="19"/>
  <c r="AB191" i="19"/>
  <c r="AB149" i="19"/>
  <c r="AB15" i="19"/>
  <c r="S275" i="19"/>
  <c r="AA277" i="19"/>
  <c r="T319" i="19"/>
  <c r="T235" i="19"/>
  <c r="T118" i="19"/>
  <c r="T73" i="19"/>
  <c r="S319" i="19"/>
  <c r="S20" i="19"/>
  <c r="AA21" i="19"/>
  <c r="T270" i="19"/>
  <c r="T124" i="19"/>
  <c r="T139" i="19"/>
  <c r="T61" i="19"/>
  <c r="S298" i="19"/>
  <c r="AA312" i="19"/>
  <c r="AA28" i="19"/>
  <c r="S141" i="19"/>
  <c r="AA134" i="19"/>
  <c r="S234" i="19"/>
  <c r="AA270" i="19"/>
  <c r="T317" i="19"/>
  <c r="T238" i="19"/>
  <c r="T173" i="19"/>
  <c r="T95" i="19"/>
  <c r="T54" i="19"/>
  <c r="AB259" i="19"/>
  <c r="AB204" i="19"/>
  <c r="AB141" i="19"/>
  <c r="AB34" i="19"/>
  <c r="Z19" i="19"/>
  <c r="S50" i="19"/>
  <c r="AA76" i="19"/>
  <c r="T275" i="19"/>
  <c r="T121" i="19"/>
  <c r="T166" i="19"/>
  <c r="T82" i="19"/>
  <c r="AB310" i="19"/>
  <c r="AB218" i="19"/>
  <c r="AB175" i="19"/>
  <c r="AB87" i="19"/>
  <c r="AA313" i="19"/>
  <c r="T188" i="19"/>
  <c r="AB298" i="19"/>
  <c r="AB114" i="19"/>
  <c r="AB83" i="19"/>
  <c r="U316" i="19"/>
  <c r="U226" i="19"/>
  <c r="T253" i="19"/>
  <c r="T52" i="19"/>
  <c r="AB239" i="19"/>
  <c r="AB94" i="19"/>
  <c r="AB20" i="19"/>
  <c r="T120" i="19"/>
  <c r="AB299" i="19"/>
  <c r="AB205" i="19"/>
  <c r="AB48" i="19"/>
  <c r="S25" i="19"/>
  <c r="T239" i="19"/>
  <c r="T74" i="19"/>
  <c r="AB248" i="19"/>
  <c r="AB136" i="19"/>
  <c r="AB43" i="19"/>
  <c r="S143" i="19"/>
  <c r="T158" i="19"/>
  <c r="AB300" i="19"/>
  <c r="AB206" i="19"/>
  <c r="AB80" i="19"/>
  <c r="U312" i="19"/>
  <c r="U223" i="19"/>
  <c r="U172" i="19"/>
  <c r="U59" i="19"/>
  <c r="AC317" i="19"/>
  <c r="AC236" i="19"/>
  <c r="T284" i="19"/>
  <c r="T103" i="19"/>
  <c r="AB254" i="19"/>
  <c r="AB190" i="19"/>
  <c r="AB44" i="19"/>
  <c r="S74" i="19"/>
  <c r="T156" i="19"/>
  <c r="AB316" i="19"/>
  <c r="AB212" i="19"/>
  <c r="AB129" i="19"/>
  <c r="T191" i="19"/>
  <c r="U253" i="19"/>
  <c r="U188" i="19"/>
  <c r="U171" i="19"/>
  <c r="AC304" i="19"/>
  <c r="AC232" i="19"/>
  <c r="AC167" i="19"/>
  <c r="AC53" i="19"/>
  <c r="AC40" i="19"/>
  <c r="AB72" i="19"/>
  <c r="U237" i="19"/>
  <c r="U177" i="19"/>
  <c r="U89" i="19"/>
  <c r="AC290" i="19"/>
  <c r="AC224" i="19"/>
  <c r="AC182" i="19"/>
  <c r="AC85" i="19"/>
  <c r="AD13" i="19"/>
  <c r="AB165" i="19"/>
  <c r="U258" i="19"/>
  <c r="U170" i="19"/>
  <c r="U83" i="19"/>
  <c r="AC319" i="19"/>
  <c r="AC237" i="19"/>
  <c r="AC150" i="19"/>
  <c r="AC83" i="19"/>
  <c r="AC22" i="19"/>
  <c r="AB54" i="19"/>
  <c r="U270" i="19"/>
  <c r="U160" i="19"/>
  <c r="U66" i="19"/>
  <c r="AC287" i="19"/>
  <c r="AA121" i="19"/>
  <c r="AA182" i="19"/>
  <c r="AA31" i="19"/>
  <c r="Z65" i="19"/>
  <c r="S280" i="19"/>
  <c r="S120" i="19"/>
  <c r="S158" i="19"/>
  <c r="S62" i="19"/>
  <c r="AA309" i="19"/>
  <c r="AA228" i="19"/>
  <c r="AA186" i="19"/>
  <c r="AA106" i="19"/>
  <c r="AA82" i="19"/>
  <c r="T271" i="19"/>
  <c r="Y9" i="19"/>
  <c r="S245" i="19"/>
  <c r="S162" i="19"/>
  <c r="S169" i="19"/>
  <c r="S18" i="19"/>
  <c r="AA267" i="19"/>
  <c r="AA205" i="19"/>
  <c r="AA174" i="19"/>
  <c r="AA45" i="19"/>
  <c r="Z258" i="19"/>
  <c r="S309" i="19"/>
  <c r="S252" i="19"/>
  <c r="S181" i="19"/>
  <c r="S76" i="19"/>
  <c r="S88" i="19"/>
  <c r="AA256" i="19"/>
  <c r="AA224" i="19"/>
  <c r="AA104" i="19"/>
  <c r="AA16" i="19"/>
  <c r="Z267" i="19"/>
  <c r="Y133" i="19"/>
  <c r="S242" i="19"/>
  <c r="S111" i="19"/>
  <c r="S174" i="19"/>
  <c r="S21" i="19"/>
  <c r="AA278" i="19"/>
  <c r="AA116" i="19"/>
  <c r="AA195" i="19"/>
  <c r="AA85" i="19"/>
  <c r="Z269" i="19"/>
  <c r="S97" i="19"/>
  <c r="AA170" i="19"/>
  <c r="T286" i="19"/>
  <c r="T242" i="19"/>
  <c r="T152" i="19"/>
  <c r="T77" i="19"/>
  <c r="AB306" i="19"/>
  <c r="AB226" i="19"/>
  <c r="AB178" i="19"/>
  <c r="AB73" i="19"/>
  <c r="AB76" i="19"/>
  <c r="S235" i="19"/>
  <c r="AA283" i="19"/>
  <c r="T295" i="19"/>
  <c r="T234" i="19"/>
  <c r="T183" i="19"/>
  <c r="T62" i="19"/>
  <c r="S249" i="19"/>
  <c r="AA274" i="19"/>
  <c r="X4" i="19"/>
  <c r="T280" i="19"/>
  <c r="T115" i="19"/>
  <c r="T107" i="19"/>
  <c r="T49" i="19"/>
  <c r="S269" i="19"/>
  <c r="AA284" i="19"/>
  <c r="Z136" i="19"/>
  <c r="S70" i="19"/>
  <c r="AA135" i="19"/>
  <c r="S117" i="19"/>
  <c r="AA251" i="19"/>
  <c r="T306" i="19"/>
  <c r="T265" i="19"/>
  <c r="T170" i="19"/>
  <c r="T105" i="19"/>
  <c r="T43" i="19"/>
  <c r="AB273" i="19"/>
  <c r="AB197" i="19"/>
  <c r="AB101" i="19"/>
  <c r="AB13" i="19"/>
  <c r="Y57" i="19"/>
  <c r="S36" i="19"/>
  <c r="AA52" i="19"/>
  <c r="T264" i="19"/>
  <c r="T207" i="19"/>
  <c r="T179" i="19"/>
  <c r="T24" i="19"/>
  <c r="AB279" i="19"/>
  <c r="AB117" i="19"/>
  <c r="AB155" i="19"/>
  <c r="AB67" i="19"/>
  <c r="AA12" i="19"/>
  <c r="T160" i="19"/>
  <c r="AB282" i="19"/>
  <c r="AB186" i="19"/>
  <c r="AB69" i="19"/>
  <c r="U300" i="19"/>
  <c r="U254" i="19"/>
  <c r="T232" i="19"/>
  <c r="T79" i="19"/>
  <c r="AB240" i="19"/>
  <c r="AB88" i="19"/>
  <c r="S237" i="19"/>
  <c r="T153" i="19"/>
  <c r="AB303" i="19"/>
  <c r="AB120" i="19"/>
  <c r="AB143" i="19"/>
  <c r="Y41" i="19"/>
  <c r="T123" i="19"/>
  <c r="T18" i="19"/>
  <c r="AB246" i="19"/>
  <c r="AB138" i="19"/>
  <c r="V5" i="19"/>
  <c r="AA196" i="19"/>
  <c r="T99" i="19"/>
  <c r="AB289" i="19"/>
  <c r="AB173" i="19"/>
  <c r="AB57" i="19"/>
  <c r="U302" i="19"/>
  <c r="U222" i="19"/>
  <c r="U152" i="19"/>
  <c r="U85" i="19"/>
  <c r="AC301" i="19"/>
  <c r="AC244" i="19"/>
  <c r="T254" i="19"/>
  <c r="T72" i="19"/>
  <c r="AB255" i="19"/>
  <c r="AB151" i="19"/>
  <c r="AB63" i="19"/>
  <c r="AA19" i="19"/>
  <c r="T187" i="19"/>
  <c r="AB290" i="19"/>
  <c r="AB194" i="19"/>
  <c r="AB77" i="19"/>
  <c r="AB319" i="19"/>
  <c r="U241" i="19"/>
  <c r="U158" i="19"/>
  <c r="U72" i="19"/>
  <c r="AC313" i="19"/>
  <c r="AC231" i="19"/>
  <c r="AC147" i="19"/>
  <c r="AC143" i="19"/>
  <c r="Y7" i="19"/>
  <c r="U317" i="19"/>
  <c r="U220" i="19"/>
  <c r="U186" i="19"/>
  <c r="U79" i="19"/>
  <c r="AC273" i="19"/>
  <c r="AC116" i="19"/>
  <c r="AC107" i="19"/>
  <c r="AC66" i="19"/>
  <c r="U24" i="19"/>
  <c r="AB49" i="19"/>
  <c r="U238" i="19"/>
  <c r="U205" i="19"/>
  <c r="U55" i="19"/>
  <c r="AC295" i="19"/>
  <c r="AC217" i="19"/>
  <c r="AC187" i="19"/>
  <c r="AC80" i="19"/>
  <c r="Z25" i="19"/>
  <c r="U314" i="19"/>
  <c r="U217" i="19"/>
  <c r="AA203" i="19"/>
  <c r="AA144" i="19"/>
  <c r="AA10" i="19"/>
  <c r="AD7" i="19"/>
  <c r="S271" i="19"/>
  <c r="S229" i="19"/>
  <c r="S192" i="19"/>
  <c r="S95" i="19"/>
  <c r="AA293" i="19"/>
  <c r="AA235" i="19"/>
  <c r="AA165" i="19"/>
  <c r="AA68" i="19"/>
  <c r="AA46" i="19"/>
  <c r="Z287" i="19"/>
  <c r="S294" i="19"/>
  <c r="S230" i="19"/>
  <c r="S191" i="19"/>
  <c r="S84" i="19"/>
  <c r="S137" i="19"/>
  <c r="AA266" i="19"/>
  <c r="AA204" i="19"/>
  <c r="AA133" i="19"/>
  <c r="AA24" i="19"/>
  <c r="Z203" i="19"/>
  <c r="S316" i="19"/>
  <c r="S118" i="19"/>
  <c r="S161" i="19"/>
  <c r="S65" i="19"/>
  <c r="AA305" i="19"/>
  <c r="AA225" i="19"/>
  <c r="AA179" i="19"/>
  <c r="AA93" i="19"/>
  <c r="AA44" i="19"/>
  <c r="Z115" i="19"/>
  <c r="Y98" i="19"/>
  <c r="S228" i="19"/>
  <c r="S186" i="19"/>
  <c r="S144" i="19"/>
  <c r="S182" i="19"/>
  <c r="AA249" i="19"/>
  <c r="AA210" i="19"/>
  <c r="AA136" i="19"/>
  <c r="AA29" i="19"/>
  <c r="Y309" i="19"/>
  <c r="S90" i="19"/>
  <c r="AA169" i="19"/>
  <c r="T260" i="19"/>
  <c r="T110" i="19"/>
  <c r="T145" i="19"/>
  <c r="T66" i="19"/>
  <c r="AB305" i="19"/>
  <c r="AB115" i="19"/>
  <c r="AB158" i="19"/>
  <c r="AB70" i="19"/>
  <c r="Y4" i="19"/>
  <c r="S110" i="19"/>
  <c r="AA223" i="19"/>
  <c r="T287" i="19"/>
  <c r="T117" i="19"/>
  <c r="T164" i="19"/>
  <c r="T134" i="19"/>
  <c r="S232" i="19"/>
  <c r="AA275" i="19"/>
  <c r="T8" i="19"/>
  <c r="T259" i="19"/>
  <c r="T204" i="19"/>
  <c r="T96" i="19"/>
  <c r="T47" i="19"/>
  <c r="S123" i="19"/>
  <c r="AA231" i="19"/>
  <c r="Y179" i="19"/>
  <c r="S66" i="19"/>
  <c r="AA72" i="19"/>
  <c r="S206" i="19"/>
  <c r="AA216" i="19"/>
  <c r="T277" i="19"/>
  <c r="T223" i="19"/>
  <c r="T150" i="19"/>
  <c r="T75" i="19"/>
  <c r="AB317" i="19"/>
  <c r="AB231" i="19"/>
  <c r="AB168" i="19"/>
  <c r="AB90" i="19"/>
  <c r="AB41" i="19"/>
  <c r="S279" i="19"/>
  <c r="AA301" i="19"/>
  <c r="AA63" i="19"/>
  <c r="T261" i="19"/>
  <c r="T111" i="19"/>
  <c r="T138" i="19"/>
  <c r="T13" i="19"/>
  <c r="AB286" i="19"/>
  <c r="AB124" i="19"/>
  <c r="AB179" i="19"/>
  <c r="AB55" i="19"/>
  <c r="T301" i="19"/>
  <c r="T151" i="19"/>
  <c r="AB283" i="19"/>
  <c r="AB170" i="19"/>
  <c r="AB16" i="19"/>
  <c r="U287" i="19"/>
  <c r="U125" i="19"/>
  <c r="T116" i="19"/>
  <c r="T38" i="19"/>
  <c r="AB217" i="19"/>
  <c r="AB98" i="19"/>
  <c r="AA240" i="19"/>
  <c r="T102" i="19"/>
  <c r="AB284" i="19"/>
  <c r="AB221" i="19"/>
  <c r="AB52" i="19"/>
  <c r="AA57" i="19"/>
  <c r="T221" i="19"/>
  <c r="T97" i="19"/>
  <c r="AB222" i="19"/>
  <c r="AB140" i="19"/>
  <c r="AB14" i="19"/>
  <c r="T285" i="19"/>
  <c r="T98" i="19"/>
  <c r="AB257" i="19"/>
  <c r="AB167" i="19"/>
  <c r="AB21" i="19"/>
  <c r="U275" i="19"/>
  <c r="U221" i="19"/>
  <c r="U145" i="19"/>
  <c r="U74" i="19"/>
  <c r="AC318" i="19"/>
  <c r="AC229" i="19"/>
  <c r="T249" i="19"/>
  <c r="T16" i="19"/>
  <c r="AB238" i="19"/>
  <c r="AB189" i="19"/>
  <c r="AB17" i="19"/>
  <c r="T304" i="19"/>
  <c r="T174" i="19"/>
  <c r="AB291" i="19"/>
  <c r="AB188" i="19"/>
  <c r="AB42" i="19"/>
  <c r="AB198" i="19"/>
  <c r="U232" i="19"/>
  <c r="U187" i="19"/>
  <c r="U143" i="19"/>
  <c r="AC297" i="19"/>
  <c r="AC219" i="19"/>
  <c r="AC192" i="19"/>
  <c r="AC102" i="19"/>
  <c r="Y12" i="19"/>
  <c r="U295" i="19"/>
  <c r="U216" i="19"/>
  <c r="U133" i="19"/>
  <c r="U13" i="19"/>
  <c r="AC267" i="19"/>
  <c r="AC198" i="19"/>
  <c r="AC96" i="19"/>
  <c r="AC60" i="19"/>
  <c r="AD47" i="19"/>
  <c r="Z77" i="19"/>
  <c r="U229" i="19"/>
  <c r="U169" i="19"/>
  <c r="U82" i="19"/>
  <c r="AC274" i="19"/>
  <c r="AC216" i="19"/>
  <c r="AC174" i="19"/>
  <c r="AC77" i="19"/>
  <c r="V39" i="19"/>
  <c r="U310" i="19"/>
  <c r="U126" i="19"/>
  <c r="AA181" i="19"/>
  <c r="AA84" i="19"/>
  <c r="AA92" i="19"/>
  <c r="Y253" i="19"/>
  <c r="S270" i="19"/>
  <c r="S113" i="19"/>
  <c r="S89" i="19"/>
  <c r="S69" i="19"/>
  <c r="AA280" i="19"/>
  <c r="AA118" i="19"/>
  <c r="AA161" i="19"/>
  <c r="AA56" i="19"/>
  <c r="AD21" i="19"/>
  <c r="Z125" i="19"/>
  <c r="S293" i="19"/>
  <c r="S126" i="19"/>
  <c r="S170" i="19"/>
  <c r="S73" i="19"/>
  <c r="AA315" i="19"/>
  <c r="AA234" i="19"/>
  <c r="AA189" i="19"/>
  <c r="AA101" i="19"/>
  <c r="AA54" i="19"/>
  <c r="Z92" i="19"/>
  <c r="S285" i="19"/>
  <c r="S220" i="19"/>
  <c r="S197" i="19"/>
  <c r="S100" i="19"/>
  <c r="AA314" i="19"/>
  <c r="AA241" i="19"/>
  <c r="AA168" i="19"/>
  <c r="AA90" i="19"/>
  <c r="AA41" i="19"/>
  <c r="Z160" i="19"/>
  <c r="S299" i="19"/>
  <c r="S244" i="19"/>
  <c r="S173" i="19"/>
  <c r="S68" i="19"/>
  <c r="S54" i="19"/>
  <c r="AA248" i="19"/>
  <c r="AA114" i="19"/>
  <c r="AA96" i="19"/>
  <c r="AA74" i="19"/>
  <c r="Y39" i="19"/>
  <c r="S77" i="19"/>
  <c r="AA65" i="19"/>
  <c r="T272" i="19"/>
  <c r="T126" i="19"/>
  <c r="T133" i="19"/>
  <c r="T84" i="19"/>
  <c r="AB297" i="19"/>
  <c r="AB122" i="19"/>
  <c r="AB195" i="19"/>
  <c r="AB50" i="19"/>
  <c r="Z20" i="19"/>
  <c r="S165" i="19"/>
  <c r="AA209" i="19"/>
  <c r="T278" i="19"/>
  <c r="T219" i="19"/>
  <c r="T171" i="19"/>
  <c r="T69" i="19"/>
  <c r="S210" i="19"/>
  <c r="AA229" i="19"/>
  <c r="Y20" i="19"/>
  <c r="T258" i="19"/>
  <c r="T203" i="19"/>
  <c r="T189" i="19"/>
  <c r="T28" i="19"/>
  <c r="S212" i="19"/>
  <c r="AA122" i="19"/>
  <c r="S295" i="19"/>
  <c r="AA317" i="19"/>
  <c r="AA132" i="19"/>
  <c r="S180" i="19"/>
  <c r="AA151" i="19"/>
  <c r="T297" i="19"/>
  <c r="T222" i="19"/>
  <c r="T177" i="19"/>
  <c r="T55" i="19"/>
  <c r="AB301" i="19"/>
  <c r="AB230" i="19"/>
  <c r="AB148" i="19"/>
  <c r="AB171" i="19"/>
  <c r="AB30" i="19"/>
  <c r="S239" i="19"/>
  <c r="AA247" i="19"/>
  <c r="W28" i="19"/>
  <c r="T255" i="19"/>
  <c r="T186" i="19"/>
  <c r="T106" i="19"/>
  <c r="T41" i="19"/>
  <c r="AB260" i="19"/>
  <c r="AB202" i="19"/>
  <c r="AB145" i="19"/>
  <c r="AB82" i="19"/>
  <c r="T281" i="19"/>
  <c r="T56" i="19"/>
  <c r="AB266" i="19"/>
  <c r="AB172" i="19"/>
  <c r="AB18" i="19"/>
  <c r="U286" i="19"/>
  <c r="U124" i="19"/>
  <c r="T206" i="19"/>
  <c r="AB294" i="19"/>
  <c r="AB110" i="19"/>
  <c r="AB56" i="19"/>
  <c r="T313" i="19"/>
  <c r="T154" i="19"/>
  <c r="AB280" i="19"/>
  <c r="AB153" i="19"/>
  <c r="AB39" i="19"/>
  <c r="U304" i="19"/>
  <c r="T200" i="19"/>
  <c r="AB304" i="19"/>
  <c r="AB126" i="19"/>
  <c r="AB166" i="19"/>
  <c r="AC29" i="19"/>
  <c r="T273" i="19"/>
  <c r="T83" i="19"/>
  <c r="AB274" i="19"/>
  <c r="AB169" i="19"/>
  <c r="AB23" i="19"/>
  <c r="U249" i="19"/>
  <c r="U207" i="19"/>
  <c r="U104" i="19"/>
  <c r="U71" i="19"/>
  <c r="AC282" i="19"/>
  <c r="AC125" i="19"/>
  <c r="T122" i="19"/>
  <c r="T15" i="19"/>
  <c r="AB215" i="19"/>
  <c r="AB144" i="19"/>
  <c r="S6" i="19"/>
  <c r="T276" i="19"/>
  <c r="T92" i="19"/>
  <c r="AB269" i="19"/>
  <c r="AB180" i="19"/>
  <c r="AB28" i="19"/>
  <c r="AB62" i="19"/>
  <c r="U120" i="19"/>
  <c r="U157" i="19"/>
  <c r="U88" i="19"/>
  <c r="AC289" i="19"/>
  <c r="AC118" i="19"/>
  <c r="AC136" i="19"/>
  <c r="AC74" i="19"/>
  <c r="Y46" i="19"/>
  <c r="U274" i="19"/>
  <c r="U112" i="19"/>
  <c r="U93" i="19"/>
  <c r="U33" i="19"/>
  <c r="AC251" i="19"/>
  <c r="AC206" i="19"/>
  <c r="AC148" i="19"/>
  <c r="AC44" i="19"/>
  <c r="U131" i="19"/>
  <c r="U309" i="19"/>
  <c r="U231" i="19"/>
  <c r="U149" i="19"/>
  <c r="U63" i="19"/>
  <c r="AC286" i="19"/>
  <c r="AC210" i="19"/>
  <c r="AC99" i="19"/>
  <c r="AC57" i="19"/>
  <c r="T157" i="19"/>
  <c r="U284" i="19"/>
  <c r="U218" i="19"/>
  <c r="AA178" i="19"/>
  <c r="AA73" i="19"/>
  <c r="Z6" i="19"/>
  <c r="Y211" i="19"/>
  <c r="S310" i="19"/>
  <c r="S202" i="19"/>
  <c r="S145" i="19"/>
  <c r="S11" i="19"/>
  <c r="AA318" i="19"/>
  <c r="AA220" i="19"/>
  <c r="AA190" i="19"/>
  <c r="AA83" i="19"/>
  <c r="AC42" i="19"/>
  <c r="Z167" i="19"/>
  <c r="S272" i="19"/>
  <c r="S246" i="19"/>
  <c r="S150" i="19"/>
  <c r="S53" i="19"/>
  <c r="AA299" i="19"/>
  <c r="AA268" i="19"/>
  <c r="AA176" i="19"/>
  <c r="AA98" i="19"/>
  <c r="AA49" i="19"/>
  <c r="Z80" i="19"/>
  <c r="S284" i="19"/>
  <c r="S127" i="19"/>
  <c r="S152" i="19"/>
  <c r="S72" i="19"/>
  <c r="AA306" i="19"/>
  <c r="AA258" i="19"/>
  <c r="AA148" i="19"/>
  <c r="AA51" i="19"/>
  <c r="AA30" i="19"/>
  <c r="Z32" i="19"/>
  <c r="S306" i="19"/>
  <c r="S218" i="19"/>
  <c r="S153" i="19"/>
  <c r="S56" i="19"/>
  <c r="AA297" i="19"/>
  <c r="AA239" i="19"/>
  <c r="AA171" i="19"/>
  <c r="AA177" i="19"/>
  <c r="AA36" i="19"/>
  <c r="S312" i="19"/>
  <c r="S23" i="19"/>
  <c r="AA42" i="19"/>
  <c r="T288" i="19"/>
  <c r="T197" i="19"/>
  <c r="T101" i="19"/>
  <c r="T44" i="19"/>
  <c r="AB270" i="19"/>
  <c r="AB224" i="19"/>
  <c r="AB139" i="19"/>
  <c r="AB85" i="19"/>
  <c r="Z278" i="19"/>
  <c r="S102" i="19"/>
  <c r="AA175" i="19"/>
  <c r="T252" i="19"/>
  <c r="T205" i="19"/>
  <c r="T136" i="19"/>
  <c r="T57" i="19"/>
  <c r="S188" i="19"/>
  <c r="AA111" i="19"/>
  <c r="Z57" i="19"/>
  <c r="T241" i="19"/>
  <c r="T208" i="19"/>
  <c r="T140" i="19"/>
  <c r="T162" i="19"/>
  <c r="S193" i="19"/>
  <c r="AA162" i="19"/>
  <c r="S256" i="19"/>
  <c r="AA281" i="19"/>
  <c r="X41" i="19"/>
  <c r="S147" i="19"/>
  <c r="AA160" i="19"/>
  <c r="T283" i="19"/>
  <c r="T216" i="19"/>
  <c r="T94" i="19"/>
  <c r="T89" i="19"/>
  <c r="AB318" i="19"/>
  <c r="AB237" i="19"/>
  <c r="AB183" i="19"/>
  <c r="AB134" i="19"/>
  <c r="AB9" i="19"/>
  <c r="S258" i="19"/>
  <c r="AA244" i="19"/>
  <c r="T309" i="19"/>
  <c r="T230" i="19"/>
  <c r="T165" i="19"/>
  <c r="T146" i="19"/>
  <c r="T46" i="19"/>
  <c r="AB251" i="19"/>
  <c r="AB118" i="19"/>
  <c r="AB133" i="19"/>
  <c r="AB24" i="19"/>
  <c r="T266" i="19"/>
  <c r="T85" i="19"/>
  <c r="AB247" i="19"/>
  <c r="AB102" i="19"/>
  <c r="AB38" i="19"/>
  <c r="U272" i="19"/>
  <c r="S241" i="19"/>
  <c r="T178" i="19"/>
  <c r="AB313" i="19"/>
  <c r="AB201" i="19"/>
  <c r="AB59" i="19"/>
  <c r="T291" i="19"/>
  <c r="T78" i="19"/>
  <c r="AB261" i="19"/>
  <c r="AB187" i="19"/>
  <c r="AB68" i="19"/>
  <c r="S176" i="19"/>
  <c r="T167" i="19"/>
  <c r="AB295" i="19"/>
  <c r="AB111" i="19"/>
  <c r="AB89" i="19"/>
  <c r="AD42" i="19"/>
  <c r="T245" i="19"/>
  <c r="T71" i="19"/>
  <c r="AB241" i="19"/>
  <c r="AB99" i="19"/>
  <c r="AB35" i="19"/>
  <c r="U248" i="19"/>
  <c r="U239" i="19"/>
  <c r="U101" i="19"/>
  <c r="U21" i="19"/>
  <c r="AC281" i="19"/>
  <c r="AC124" i="19"/>
  <c r="T198" i="19"/>
  <c r="T9" i="19"/>
  <c r="AB116" i="19"/>
  <c r="AB95" i="19"/>
  <c r="V34" i="19"/>
  <c r="T251" i="19"/>
  <c r="T64" i="19"/>
  <c r="AB249" i="19"/>
  <c r="AB131" i="19"/>
  <c r="AB46" i="19"/>
  <c r="U298" i="19"/>
  <c r="U224" i="19"/>
  <c r="U141" i="19"/>
  <c r="U31" i="19"/>
  <c r="AC272" i="19"/>
  <c r="AC207" i="19"/>
  <c r="AC104" i="19"/>
  <c r="AC54" i="19"/>
  <c r="W83" i="19"/>
  <c r="U291" i="19"/>
  <c r="U116" i="19"/>
  <c r="U140" i="19"/>
  <c r="U97" i="19"/>
  <c r="AC250" i="19"/>
  <c r="AC191" i="19"/>
  <c r="AC140" i="19"/>
  <c r="AC23" i="19"/>
  <c r="Y30" i="19"/>
  <c r="U318" i="19"/>
  <c r="U121" i="19"/>
  <c r="U96" i="19"/>
  <c r="U65" i="19"/>
  <c r="AC257" i="19"/>
  <c r="AC212" i="19"/>
  <c r="AC88" i="19"/>
  <c r="AC47" i="19"/>
  <c r="T290" i="19"/>
  <c r="U294" i="19"/>
  <c r="U206" i="19"/>
  <c r="U103" i="19"/>
  <c r="U43" i="19"/>
  <c r="AC255" i="19"/>
  <c r="AA158" i="19"/>
  <c r="AA53" i="19"/>
  <c r="S40" i="19"/>
  <c r="Y129" i="19"/>
  <c r="S248" i="19"/>
  <c r="S209" i="19"/>
  <c r="S133" i="19"/>
  <c r="S47" i="19"/>
  <c r="AA273" i="19"/>
  <c r="AA119" i="19"/>
  <c r="AA105" i="19"/>
  <c r="AA64" i="19"/>
  <c r="S63" i="19"/>
  <c r="Z144" i="19"/>
  <c r="S318" i="19"/>
  <c r="S222" i="19"/>
  <c r="S157" i="19"/>
  <c r="S80" i="19"/>
  <c r="AA316" i="19"/>
  <c r="AA226" i="19"/>
  <c r="AA156" i="19"/>
  <c r="AA60" i="19"/>
  <c r="AA38" i="19"/>
  <c r="Y251" i="19"/>
  <c r="S255" i="19"/>
  <c r="S200" i="19"/>
  <c r="S139" i="19"/>
  <c r="S52" i="19"/>
  <c r="AA300" i="19"/>
  <c r="AA123" i="19"/>
  <c r="AA193" i="19"/>
  <c r="AA87" i="19"/>
  <c r="U5" i="19"/>
  <c r="T5" i="19"/>
  <c r="S300" i="19"/>
  <c r="S125" i="19"/>
  <c r="S190" i="19"/>
  <c r="S83" i="19"/>
  <c r="AA304" i="19"/>
  <c r="AA233" i="19"/>
  <c r="AA159" i="19"/>
  <c r="AA192" i="19"/>
  <c r="AA33" i="19"/>
  <c r="S278" i="19"/>
  <c r="AA288" i="19"/>
  <c r="V47" i="19"/>
  <c r="T236" i="19"/>
  <c r="T168" i="19"/>
  <c r="T90" i="19"/>
  <c r="T23" i="19"/>
  <c r="AB267" i="19"/>
  <c r="AB112" i="19"/>
  <c r="AB107" i="19"/>
  <c r="AB66" i="19"/>
  <c r="T48" i="19"/>
  <c r="S60" i="19"/>
  <c r="AA88" i="19"/>
  <c r="T269" i="19"/>
  <c r="T212" i="19"/>
  <c r="T104" i="19"/>
  <c r="T51" i="19"/>
  <c r="S149" i="19"/>
  <c r="AA150" i="19"/>
  <c r="T311" i="19"/>
  <c r="T226" i="19"/>
  <c r="T196" i="19"/>
  <c r="T65" i="19"/>
  <c r="T12" i="19"/>
  <c r="S91" i="19"/>
  <c r="AA155" i="19"/>
  <c r="S215" i="19"/>
  <c r="AA236" i="19"/>
  <c r="Z84" i="19"/>
  <c r="S75" i="19"/>
  <c r="AA149" i="19"/>
  <c r="T257" i="19"/>
  <c r="T112" i="19"/>
  <c r="T113" i="19"/>
  <c r="T34" i="19"/>
  <c r="AB287" i="19"/>
  <c r="AB125" i="19"/>
  <c r="AB164" i="19"/>
  <c r="AB75" i="19"/>
  <c r="U8" i="19"/>
  <c r="S179" i="19"/>
  <c r="AA200" i="19"/>
  <c r="T298" i="19"/>
  <c r="T248" i="19"/>
  <c r="T161" i="19"/>
  <c r="T87" i="19"/>
  <c r="T35" i="19"/>
  <c r="AB268" i="19"/>
  <c r="AB234" i="19"/>
  <c r="AB93" i="19"/>
  <c r="Z33" i="19"/>
  <c r="T240" i="19"/>
  <c r="T31" i="19"/>
  <c r="AB265" i="19"/>
  <c r="AB104" i="19"/>
  <c r="AC48" i="19"/>
  <c r="U251" i="19"/>
  <c r="AA291" i="19"/>
  <c r="T131" i="19"/>
  <c r="AB271" i="19"/>
  <c r="AB176" i="19"/>
  <c r="AB61" i="19"/>
  <c r="T250" i="19"/>
  <c r="T143" i="19"/>
  <c r="AB236" i="19"/>
  <c r="AB200" i="19"/>
  <c r="AB12" i="19"/>
  <c r="AA202" i="19"/>
  <c r="T149" i="19"/>
  <c r="AB276" i="19"/>
  <c r="AB181" i="19"/>
  <c r="AB74" i="19"/>
  <c r="T63" i="19"/>
  <c r="T225" i="19"/>
  <c r="T10" i="19"/>
  <c r="AB123" i="19"/>
  <c r="AB130" i="19"/>
  <c r="AD5" i="19"/>
  <c r="U255" i="19"/>
  <c r="U113" i="19"/>
  <c r="U90" i="19"/>
  <c r="U60" i="19"/>
  <c r="AC280" i="19"/>
  <c r="S55" i="19"/>
  <c r="T181" i="19"/>
  <c r="AB311" i="19"/>
  <c r="AB225" i="19"/>
  <c r="AB53" i="19"/>
  <c r="S82" i="19"/>
  <c r="T247" i="19"/>
  <c r="T39" i="19"/>
  <c r="AB235" i="19"/>
  <c r="AB154" i="19"/>
  <c r="AA6" i="19"/>
  <c r="U282" i="19"/>
  <c r="U117" i="19"/>
  <c r="U130" i="19"/>
  <c r="U41" i="19"/>
  <c r="AC259" i="19"/>
  <c r="AC111" i="19"/>
  <c r="AC162" i="19"/>
  <c r="AC73" i="19"/>
  <c r="T180" i="19"/>
  <c r="U264" i="19"/>
  <c r="U200" i="19"/>
  <c r="U92" i="19"/>
  <c r="U40" i="19"/>
  <c r="AC238" i="19"/>
  <c r="AC170" i="19"/>
  <c r="AC100" i="19"/>
  <c r="AC76" i="19"/>
  <c r="T312" i="19"/>
  <c r="U279" i="19"/>
  <c r="U198" i="19"/>
  <c r="U189" i="19"/>
  <c r="U23" i="19"/>
  <c r="AC266" i="19"/>
  <c r="AC197" i="19"/>
  <c r="AC144" i="19"/>
  <c r="AC36" i="19"/>
  <c r="T132" i="19"/>
  <c r="U259" i="19"/>
  <c r="U191" i="19"/>
  <c r="AA143" i="19"/>
  <c r="AA80" i="19"/>
  <c r="Z280" i="19"/>
  <c r="Y67" i="19"/>
  <c r="S231" i="19"/>
  <c r="S171" i="19"/>
  <c r="S93" i="19"/>
  <c r="S28" i="19"/>
  <c r="AA260" i="19"/>
  <c r="AA110" i="19"/>
  <c r="AA94" i="19"/>
  <c r="AA66" i="19"/>
  <c r="T299" i="19"/>
  <c r="Y252" i="19"/>
  <c r="S265" i="19"/>
  <c r="S208" i="19"/>
  <c r="S187" i="19"/>
  <c r="S61" i="19"/>
  <c r="AA272" i="19"/>
  <c r="AA218" i="19"/>
  <c r="AA153" i="19"/>
  <c r="AA95" i="19"/>
  <c r="W7" i="19"/>
  <c r="Y204" i="19"/>
  <c r="S254" i="19"/>
  <c r="S207" i="19"/>
  <c r="S107" i="19"/>
  <c r="S42" i="19"/>
  <c r="AA279" i="19"/>
  <c r="AA117" i="19"/>
  <c r="AA172" i="19"/>
  <c r="AA67" i="19"/>
  <c r="V13" i="19"/>
  <c r="Y300" i="19"/>
  <c r="S276" i="19"/>
  <c r="S119" i="19"/>
  <c r="S148" i="19"/>
  <c r="S64" i="19"/>
  <c r="AA298" i="19"/>
  <c r="AA250" i="19"/>
  <c r="AA197" i="19"/>
  <c r="AA187" i="19"/>
  <c r="AA20" i="19"/>
  <c r="S268" i="19"/>
  <c r="AA269" i="19"/>
  <c r="T296" i="19"/>
  <c r="T244" i="19"/>
  <c r="T148" i="19"/>
  <c r="T81" i="19"/>
  <c r="T30" i="19"/>
  <c r="AB256" i="19"/>
  <c r="AB209" i="19"/>
  <c r="AB96" i="19"/>
  <c r="AB60" i="19"/>
  <c r="Y306" i="19"/>
  <c r="S45" i="19"/>
  <c r="AA70" i="19"/>
  <c r="T268" i="19"/>
  <c r="T211" i="19"/>
  <c r="T93" i="19"/>
  <c r="Z204" i="19"/>
  <c r="S92" i="19"/>
  <c r="AA138" i="19"/>
  <c r="T318" i="19"/>
  <c r="T218" i="19"/>
  <c r="T175" i="19"/>
  <c r="T53" i="19"/>
  <c r="Z181" i="19"/>
  <c r="S140" i="19"/>
  <c r="AA152" i="19"/>
  <c r="S114" i="19"/>
  <c r="AA127" i="19"/>
  <c r="Y172" i="19"/>
  <c r="S13" i="19"/>
  <c r="AA77" i="19"/>
  <c r="T256" i="19"/>
  <c r="T201" i="19"/>
  <c r="T147" i="19"/>
  <c r="T21" i="19"/>
  <c r="AB315" i="19"/>
  <c r="AB219" i="19"/>
  <c r="AB152" i="19"/>
  <c r="AB64" i="19"/>
  <c r="X28" i="19"/>
  <c r="S155" i="19"/>
  <c r="AA173" i="19"/>
  <c r="T305" i="19"/>
  <c r="T215" i="19"/>
  <c r="T190" i="19"/>
  <c r="T67" i="19"/>
  <c r="AB309" i="19"/>
  <c r="AB245" i="19"/>
  <c r="AB159" i="19"/>
  <c r="AB192" i="19"/>
  <c r="Y70" i="19"/>
  <c r="T119" i="19"/>
  <c r="T88" i="19"/>
  <c r="AB220" i="19"/>
  <c r="AB106" i="19"/>
  <c r="AB146" i="19"/>
  <c r="U268" i="19"/>
  <c r="T293" i="19"/>
  <c r="T130" i="19"/>
  <c r="AB275" i="19"/>
  <c r="AB161" i="19"/>
  <c r="AB47" i="19"/>
  <c r="T246" i="19"/>
  <c r="T36" i="19"/>
  <c r="AB232" i="19"/>
  <c r="AB182" i="19"/>
  <c r="X7" i="19"/>
  <c r="T310" i="19"/>
  <c r="T144" i="19"/>
  <c r="AB252" i="19"/>
  <c r="AB193" i="19"/>
  <c r="AB31" i="19"/>
  <c r="U296" i="19"/>
  <c r="T210" i="19"/>
  <c r="T68" i="19"/>
  <c r="AB127" i="19"/>
  <c r="AB132" i="19"/>
  <c r="U319" i="19"/>
  <c r="U230" i="19"/>
  <c r="U156" i="19"/>
  <c r="U137" i="19"/>
  <c r="U30" i="19"/>
  <c r="AC271" i="19"/>
  <c r="AA100" i="19"/>
  <c r="T195" i="19"/>
  <c r="AB277" i="19"/>
  <c r="AB208" i="19"/>
  <c r="AB137" i="19"/>
  <c r="Z293" i="19"/>
  <c r="T229" i="19"/>
  <c r="T137" i="19"/>
  <c r="AB229" i="19"/>
  <c r="AB135" i="19"/>
  <c r="AA35" i="19"/>
  <c r="U278" i="19"/>
  <c r="U201" i="19"/>
  <c r="U168" i="19"/>
  <c r="U12" i="19"/>
  <c r="AC258" i="19"/>
  <c r="AC110" i="19"/>
  <c r="AC149" i="19"/>
  <c r="AC33" i="19"/>
  <c r="AB285" i="19"/>
  <c r="U271" i="19"/>
  <c r="U178" i="19"/>
  <c r="U139" i="19"/>
  <c r="AC296" i="19"/>
  <c r="AC246" i="19"/>
  <c r="AC158" i="19"/>
  <c r="AC94" i="19"/>
  <c r="AC32" i="19"/>
  <c r="T91" i="19"/>
  <c r="U283" i="19"/>
  <c r="U111" i="19"/>
  <c r="U132" i="19"/>
  <c r="U68" i="19"/>
  <c r="AC265" i="19"/>
  <c r="AC181" i="19"/>
  <c r="AC132" i="19"/>
  <c r="AC15" i="19"/>
  <c r="AB264" i="19"/>
  <c r="U250" i="19"/>
  <c r="AA131" i="19"/>
  <c r="AA61" i="19"/>
  <c r="Z126" i="19"/>
  <c r="S302" i="19"/>
  <c r="S238" i="19"/>
  <c r="S203" i="19"/>
  <c r="S132" i="19"/>
  <c r="S15" i="19"/>
  <c r="AA259" i="19"/>
  <c r="AA212" i="19"/>
  <c r="AA141" i="19"/>
  <c r="AA34" i="19"/>
  <c r="T316" i="19"/>
  <c r="Y119" i="19"/>
  <c r="S264" i="19"/>
  <c r="S112" i="19"/>
  <c r="S136" i="19"/>
  <c r="S71" i="19"/>
  <c r="AA287" i="19"/>
  <c r="AA125" i="19"/>
  <c r="AA180" i="19"/>
  <c r="AA75" i="19"/>
  <c r="U34" i="19"/>
  <c r="Y155" i="19"/>
  <c r="S253" i="19"/>
  <c r="S224" i="19"/>
  <c r="S96" i="19"/>
  <c r="S31" i="19"/>
  <c r="AA286" i="19"/>
  <c r="AA124" i="19"/>
  <c r="AA89" i="19"/>
  <c r="AA137" i="19"/>
  <c r="Z35" i="19"/>
  <c r="Y266" i="19"/>
  <c r="S247" i="19"/>
  <c r="S216" i="19"/>
  <c r="S131" i="19"/>
  <c r="S57" i="19"/>
  <c r="AA285" i="19"/>
  <c r="AA246" i="19"/>
  <c r="AA183" i="19"/>
  <c r="AA78" i="19"/>
  <c r="AC5" i="19"/>
  <c r="S121" i="19"/>
  <c r="AA126" i="19"/>
  <c r="T303" i="19"/>
  <c r="T237" i="19"/>
  <c r="T193" i="19"/>
  <c r="T70" i="19"/>
  <c r="T17" i="19"/>
  <c r="AB250" i="19"/>
  <c r="AB203" i="19"/>
  <c r="AB147" i="19"/>
  <c r="AB36" i="19"/>
  <c r="S314" i="19"/>
  <c r="S46" i="19"/>
  <c r="AA47" i="19"/>
  <c r="T228" i="19"/>
  <c r="T159" i="19"/>
  <c r="T182" i="19"/>
  <c r="Y236" i="19"/>
  <c r="S19" i="19"/>
  <c r="AA129" i="19"/>
  <c r="T279" i="19"/>
  <c r="T217" i="19"/>
  <c r="T155" i="19"/>
  <c r="T80" i="19"/>
  <c r="Y220" i="19"/>
  <c r="S24" i="19"/>
  <c r="AA50" i="19"/>
  <c r="S167" i="19"/>
  <c r="AA194" i="19"/>
  <c r="S290" i="19"/>
  <c r="AA296" i="19"/>
  <c r="AA23" i="19"/>
  <c r="T231" i="19"/>
  <c r="T194" i="19"/>
  <c r="T135" i="19"/>
  <c r="T60" i="19"/>
  <c r="AB272" i="19"/>
  <c r="AB210" i="19"/>
  <c r="AB174" i="19"/>
  <c r="AB97" i="19"/>
  <c r="T40" i="19"/>
  <c r="S101" i="19"/>
  <c r="AA102" i="19"/>
  <c r="T289" i="19"/>
  <c r="T127" i="19"/>
  <c r="T169" i="19"/>
  <c r="T129" i="19"/>
  <c r="AB293" i="19"/>
  <c r="AB244" i="19"/>
  <c r="AB196" i="19"/>
  <c r="AB100" i="19"/>
  <c r="S289" i="19"/>
  <c r="T209" i="19"/>
  <c r="AB302" i="19"/>
  <c r="AB121" i="19"/>
  <c r="AB65" i="19"/>
  <c r="U299" i="19"/>
  <c r="U228" i="19"/>
  <c r="T315" i="19"/>
  <c r="T192" i="19"/>
  <c r="AB288" i="19"/>
  <c r="AB113" i="19"/>
  <c r="AB10" i="19"/>
  <c r="T224" i="19"/>
  <c r="T20" i="19"/>
  <c r="AB242" i="19"/>
  <c r="AB157" i="19"/>
  <c r="W13" i="19"/>
  <c r="T274" i="19"/>
  <c r="T100" i="19"/>
  <c r="AB253" i="19"/>
  <c r="AB177" i="19"/>
  <c r="AB33" i="19"/>
  <c r="U313" i="19"/>
  <c r="T176" i="19"/>
  <c r="AB296" i="19"/>
  <c r="AB207" i="19"/>
  <c r="AB78" i="19"/>
  <c r="U303" i="19"/>
  <c r="U246" i="19"/>
  <c r="U183" i="19"/>
  <c r="U70" i="19"/>
  <c r="U17" i="19"/>
  <c r="AC261" i="19"/>
  <c r="T302" i="19"/>
  <c r="T141" i="19"/>
  <c r="AB278" i="19"/>
  <c r="AB156" i="19"/>
  <c r="AB79" i="19"/>
  <c r="S315" i="19"/>
  <c r="T114" i="19"/>
  <c r="AB312" i="19"/>
  <c r="AB216" i="19"/>
  <c r="AB81" i="19"/>
  <c r="W47" i="19"/>
  <c r="U257" i="19"/>
  <c r="U208" i="19"/>
  <c r="U100" i="19"/>
  <c r="U48" i="19"/>
  <c r="AC233" i="19"/>
  <c r="AC178" i="19"/>
  <c r="AC129" i="19"/>
  <c r="AC12" i="19"/>
  <c r="AB211" i="19"/>
  <c r="U233" i="19"/>
  <c r="U150" i="19"/>
  <c r="U64" i="19"/>
  <c r="AC303" i="19"/>
  <c r="AC220" i="19"/>
  <c r="AC195" i="19"/>
  <c r="AC89" i="19"/>
  <c r="W5" i="19"/>
  <c r="AB281" i="19"/>
  <c r="U269" i="19"/>
  <c r="U110" i="19"/>
  <c r="U176" i="19"/>
  <c r="U32" i="19"/>
  <c r="AC230" i="19"/>
  <c r="AC161" i="19"/>
  <c r="AC92" i="19"/>
  <c r="AC43" i="19"/>
  <c r="AB150" i="19"/>
  <c r="U247" i="19"/>
  <c r="U190" i="19"/>
  <c r="U161" i="19"/>
  <c r="U44" i="19"/>
  <c r="AC285" i="19"/>
  <c r="AC153" i="19"/>
  <c r="AC134" i="19"/>
  <c r="AC35" i="19"/>
  <c r="V288" i="19"/>
  <c r="V118" i="19"/>
  <c r="AB92" i="19"/>
  <c r="U242" i="19"/>
  <c r="U192" i="19"/>
  <c r="U57" i="19"/>
  <c r="AC279" i="19"/>
  <c r="AC239" i="19"/>
  <c r="AC157" i="19"/>
  <c r="AC61" i="19"/>
  <c r="S32" i="19"/>
  <c r="U305" i="19"/>
  <c r="U115" i="19"/>
  <c r="U151" i="19"/>
  <c r="U28" i="19"/>
  <c r="AC312" i="19"/>
  <c r="AC209" i="19"/>
  <c r="AC130" i="19"/>
  <c r="AC21" i="19"/>
  <c r="V316" i="19"/>
  <c r="V235" i="19"/>
  <c r="V183" i="19"/>
  <c r="V89" i="19"/>
  <c r="V17" i="19"/>
  <c r="T220" i="19"/>
  <c r="U256" i="19"/>
  <c r="U165" i="19"/>
  <c r="U62" i="19"/>
  <c r="AC299" i="19"/>
  <c r="AC254" i="19"/>
  <c r="AC183" i="19"/>
  <c r="AC70" i="19"/>
  <c r="AC9" i="19"/>
  <c r="U20" i="19"/>
  <c r="V277" i="19"/>
  <c r="V120" i="19"/>
  <c r="V97" i="19"/>
  <c r="V45" i="19"/>
  <c r="AD257" i="19"/>
  <c r="AD196" i="19"/>
  <c r="AD129" i="19"/>
  <c r="AD38" i="19"/>
  <c r="W300" i="19"/>
  <c r="W242" i="19"/>
  <c r="W147" i="19"/>
  <c r="W80" i="19"/>
  <c r="W19" i="19"/>
  <c r="U81" i="19"/>
  <c r="V270" i="19"/>
  <c r="V111" i="19"/>
  <c r="V137" i="19"/>
  <c r="V9" i="19"/>
  <c r="AD255" i="19"/>
  <c r="AD211" i="19"/>
  <c r="AD132" i="19"/>
  <c r="AD53" i="19"/>
  <c r="W299" i="19"/>
  <c r="W241" i="19"/>
  <c r="AC62" i="19"/>
  <c r="V268" i="19"/>
  <c r="V167" i="19"/>
  <c r="V64" i="19"/>
  <c r="AD293" i="19"/>
  <c r="AD237" i="19"/>
  <c r="AD158" i="19"/>
  <c r="AD83" i="19"/>
  <c r="AD56" i="19"/>
  <c r="U80" i="19"/>
  <c r="V283" i="19"/>
  <c r="V211" i="19"/>
  <c r="V92" i="19"/>
  <c r="V48" i="19"/>
  <c r="AD290" i="19"/>
  <c r="AC151" i="19"/>
  <c r="V242" i="19"/>
  <c r="V149" i="19"/>
  <c r="V71" i="19"/>
  <c r="AD289" i="19"/>
  <c r="AD119" i="19"/>
  <c r="AD157" i="19"/>
  <c r="AD159" i="19"/>
  <c r="AA25" i="19"/>
  <c r="W256" i="19"/>
  <c r="W206" i="19"/>
  <c r="W198" i="19"/>
  <c r="W78" i="19"/>
  <c r="U102" i="19"/>
  <c r="V299" i="19"/>
  <c r="V113" i="19"/>
  <c r="V143" i="19"/>
  <c r="V32" i="19"/>
  <c r="AD252" i="19"/>
  <c r="AD200" i="19"/>
  <c r="AD156" i="19"/>
  <c r="AD15" i="19"/>
  <c r="W311" i="19"/>
  <c r="AC112" i="19"/>
  <c r="V266" i="19"/>
  <c r="V170" i="19"/>
  <c r="V59" i="19"/>
  <c r="AD304" i="19"/>
  <c r="AD251" i="19"/>
  <c r="AD193" i="19"/>
  <c r="AD105" i="19"/>
  <c r="AD35" i="19"/>
  <c r="W281" i="19"/>
  <c r="W228" i="19"/>
  <c r="W189" i="19"/>
  <c r="W66" i="19"/>
  <c r="AB4" i="19"/>
  <c r="AD233" i="19"/>
  <c r="W298" i="19"/>
  <c r="W202" i="19"/>
  <c r="W76" i="19"/>
  <c r="X317" i="19"/>
  <c r="X231" i="19"/>
  <c r="X157" i="19"/>
  <c r="X61" i="19"/>
  <c r="X16" i="19"/>
  <c r="X118" i="19"/>
  <c r="X302" i="19"/>
  <c r="V161" i="19"/>
  <c r="AD54" i="19"/>
  <c r="W260" i="19"/>
  <c r="W130" i="19"/>
  <c r="W75" i="19"/>
  <c r="X273" i="19"/>
  <c r="X119" i="19"/>
  <c r="X186" i="19"/>
  <c r="X141" i="19"/>
  <c r="U4" i="19"/>
  <c r="X125" i="19"/>
  <c r="X295" i="19"/>
  <c r="W293" i="19"/>
  <c r="AD295" i="19"/>
  <c r="W310" i="19"/>
  <c r="W175" i="19"/>
  <c r="W51" i="19"/>
  <c r="X197" i="19"/>
  <c r="X10" i="19"/>
  <c r="AD179" i="19"/>
  <c r="V192" i="19"/>
  <c r="AD51" i="19"/>
  <c r="W233" i="19"/>
  <c r="W153" i="19"/>
  <c r="W9" i="19"/>
  <c r="X279" i="19"/>
  <c r="X117" i="19"/>
  <c r="X90" i="19"/>
  <c r="X178" i="19"/>
  <c r="AB32" i="19"/>
  <c r="X319" i="19"/>
  <c r="AD137" i="19"/>
  <c r="AD286" i="19"/>
  <c r="AC6" i="19"/>
  <c r="W209" i="19"/>
  <c r="W69" i="19"/>
  <c r="X297" i="19"/>
  <c r="X234" i="19"/>
  <c r="X192" i="19"/>
  <c r="X133" i="19"/>
  <c r="X75" i="19"/>
  <c r="X296" i="19"/>
  <c r="X171" i="19"/>
  <c r="X77" i="19"/>
  <c r="U136" i="19"/>
  <c r="U15" i="19"/>
  <c r="AC242" i="19"/>
  <c r="AC190" i="19"/>
  <c r="AC75" i="19"/>
  <c r="AC14" i="19"/>
  <c r="V269" i="19"/>
  <c r="V122" i="19"/>
  <c r="U311" i="19"/>
  <c r="U122" i="19"/>
  <c r="U107" i="19"/>
  <c r="U84" i="19"/>
  <c r="AC294" i="19"/>
  <c r="AC247" i="19"/>
  <c r="AC189" i="19"/>
  <c r="AC131" i="19"/>
  <c r="AA107" i="19"/>
  <c r="U289" i="19"/>
  <c r="U204" i="19"/>
  <c r="U135" i="19"/>
  <c r="U46" i="19"/>
  <c r="AC270" i="19"/>
  <c r="AC117" i="19"/>
  <c r="AC98" i="19"/>
  <c r="AC10" i="19"/>
  <c r="V300" i="19"/>
  <c r="V234" i="19"/>
  <c r="V172" i="19"/>
  <c r="V99" i="19"/>
  <c r="V62" i="19"/>
  <c r="T33" i="19"/>
  <c r="U245" i="19"/>
  <c r="U175" i="19"/>
  <c r="U134" i="19"/>
  <c r="AC306" i="19"/>
  <c r="AC215" i="19"/>
  <c r="AC164" i="19"/>
  <c r="AC50" i="19"/>
  <c r="Z4" i="19"/>
  <c r="AC268" i="19"/>
  <c r="V248" i="19"/>
  <c r="V193" i="19"/>
  <c r="V80" i="19"/>
  <c r="AD311" i="19"/>
  <c r="AD232" i="19"/>
  <c r="AD175" i="19"/>
  <c r="AD89" i="19"/>
  <c r="AD17" i="19"/>
  <c r="W309" i="19"/>
  <c r="W236" i="19"/>
  <c r="W182" i="19"/>
  <c r="W61" i="19"/>
  <c r="AA7" i="19"/>
  <c r="AC241" i="19"/>
  <c r="V317" i="19"/>
  <c r="V110" i="19"/>
  <c r="V156" i="19"/>
  <c r="V37" i="19"/>
  <c r="AD238" i="19"/>
  <c r="AD188" i="19"/>
  <c r="AD100" i="19"/>
  <c r="AD30" i="19"/>
  <c r="W270" i="19"/>
  <c r="AB119" i="19"/>
  <c r="AC56" i="19"/>
  <c r="V274" i="19"/>
  <c r="V195" i="19"/>
  <c r="V186" i="19"/>
  <c r="AD300" i="19"/>
  <c r="AD231" i="19"/>
  <c r="AD187" i="19"/>
  <c r="AD64" i="19"/>
  <c r="AD37" i="19"/>
  <c r="AC298" i="19"/>
  <c r="V254" i="19"/>
  <c r="V196" i="19"/>
  <c r="V83" i="19"/>
  <c r="V19" i="19"/>
  <c r="AD244" i="19"/>
  <c r="V319" i="19"/>
  <c r="V267" i="19"/>
  <c r="V133" i="19"/>
  <c r="V65" i="19"/>
  <c r="AD291" i="19"/>
  <c r="AD245" i="19"/>
  <c r="AD141" i="19"/>
  <c r="AD79" i="19"/>
  <c r="V131" i="19"/>
  <c r="W271" i="19"/>
  <c r="W119" i="19"/>
  <c r="W137" i="19"/>
  <c r="W38" i="19"/>
  <c r="AC276" i="19"/>
  <c r="V276" i="19"/>
  <c r="V178" i="19"/>
  <c r="V67" i="19"/>
  <c r="AD314" i="19"/>
  <c r="AD226" i="19"/>
  <c r="AD210" i="19"/>
  <c r="AD134" i="19"/>
  <c r="AD43" i="19"/>
  <c r="W295" i="19"/>
  <c r="AC133" i="19"/>
  <c r="V260" i="19"/>
  <c r="V190" i="19"/>
  <c r="V85" i="19"/>
  <c r="AD303" i="19"/>
  <c r="AD234" i="19"/>
  <c r="AD172" i="19"/>
  <c r="AD50" i="19"/>
  <c r="AD14" i="19"/>
  <c r="W288" i="19"/>
  <c r="W221" i="19"/>
  <c r="W168" i="19"/>
  <c r="W63" i="19"/>
  <c r="W10" i="19"/>
  <c r="AD121" i="19"/>
  <c r="W289" i="19"/>
  <c r="W195" i="19"/>
  <c r="W23" i="19"/>
  <c r="X281" i="19"/>
  <c r="X127" i="19"/>
  <c r="X194" i="19"/>
  <c r="X49" i="19"/>
  <c r="W6" i="19"/>
  <c r="X205" i="19"/>
  <c r="X256" i="19"/>
  <c r="V50" i="19"/>
  <c r="AD25" i="19"/>
  <c r="W229" i="19"/>
  <c r="W95" i="19"/>
  <c r="X8" i="19"/>
  <c r="X280" i="19"/>
  <c r="X126" i="19"/>
  <c r="X173" i="19"/>
  <c r="X76" i="19"/>
  <c r="Z9" i="19"/>
  <c r="X180" i="19"/>
  <c r="X275" i="19"/>
  <c r="W123" i="19"/>
  <c r="AD229" i="19"/>
  <c r="W291" i="19"/>
  <c r="W177" i="19"/>
  <c r="W59" i="19"/>
  <c r="X160" i="19"/>
  <c r="W31" i="19"/>
  <c r="W276" i="19"/>
  <c r="V49" i="19"/>
  <c r="AD70" i="19"/>
  <c r="W204" i="19"/>
  <c r="W85" i="19"/>
  <c r="AB45" i="19"/>
  <c r="X258" i="19"/>
  <c r="X116" i="19"/>
  <c r="X137" i="19"/>
  <c r="X59" i="19"/>
  <c r="Z177" i="19"/>
  <c r="X265" i="19"/>
  <c r="W240" i="19"/>
  <c r="AD236" i="19"/>
  <c r="T32" i="19"/>
  <c r="W110" i="19"/>
  <c r="W88" i="19"/>
  <c r="X304" i="19"/>
  <c r="X228" i="19"/>
  <c r="U194" i="19"/>
  <c r="U22" i="19"/>
  <c r="AC122" i="19"/>
  <c r="AC177" i="19"/>
  <c r="AC72" i="19"/>
  <c r="V8" i="19"/>
  <c r="V253" i="19"/>
  <c r="V206" i="19"/>
  <c r="U315" i="19"/>
  <c r="U118" i="19"/>
  <c r="U159" i="19"/>
  <c r="U36" i="19"/>
  <c r="AC264" i="19"/>
  <c r="AC114" i="19"/>
  <c r="AC138" i="19"/>
  <c r="AC31" i="19"/>
  <c r="T233" i="19"/>
  <c r="U280" i="19"/>
  <c r="U123" i="19"/>
  <c r="U162" i="19"/>
  <c r="U25" i="19"/>
  <c r="AC228" i="19"/>
  <c r="AC156" i="19"/>
  <c r="AC171" i="19"/>
  <c r="AC38" i="19"/>
  <c r="V279" i="19"/>
  <c r="V236" i="19"/>
  <c r="V152" i="19"/>
  <c r="V77" i="19"/>
  <c r="AD296" i="19"/>
  <c r="AB223" i="19"/>
  <c r="U252" i="19"/>
  <c r="U155" i="19"/>
  <c r="U61" i="19"/>
  <c r="AC315" i="19"/>
  <c r="AC119" i="19"/>
  <c r="AC152" i="19"/>
  <c r="AC179" i="19"/>
  <c r="AB19" i="19"/>
  <c r="AC208" i="19"/>
  <c r="V241" i="19"/>
  <c r="V164" i="19"/>
  <c r="V61" i="19"/>
  <c r="AD318" i="19"/>
  <c r="AD267" i="19"/>
  <c r="AD155" i="19"/>
  <c r="AD80" i="19"/>
  <c r="AD48" i="19"/>
  <c r="W278" i="19"/>
  <c r="W124" i="19"/>
  <c r="W171" i="19"/>
  <c r="W49" i="19"/>
  <c r="S22" i="19"/>
  <c r="AC188" i="19"/>
  <c r="V261" i="19"/>
  <c r="V175" i="19"/>
  <c r="V72" i="19"/>
  <c r="AD301" i="19"/>
  <c r="AD246" i="19"/>
  <c r="AD167" i="19"/>
  <c r="AD94" i="19"/>
  <c r="AD9" i="19"/>
  <c r="W277" i="19"/>
  <c r="U261" i="19"/>
  <c r="T45" i="19"/>
  <c r="V246" i="19"/>
  <c r="V166" i="19"/>
  <c r="V88" i="19"/>
  <c r="AD271" i="19"/>
  <c r="AD222" i="19"/>
  <c r="AD174" i="19"/>
  <c r="AD61" i="19"/>
  <c r="Z7" i="19"/>
  <c r="AC120" i="19"/>
  <c r="V265" i="19"/>
  <c r="V158" i="19"/>
  <c r="V55" i="19"/>
  <c r="AD316" i="19"/>
  <c r="U240" i="19"/>
  <c r="V310" i="19"/>
  <c r="V221" i="19"/>
  <c r="V93" i="19"/>
  <c r="V33" i="19"/>
  <c r="AD254" i="19"/>
  <c r="AD112" i="19"/>
  <c r="AD101" i="19"/>
  <c r="AD76" i="19"/>
  <c r="W319" i="19"/>
  <c r="W238" i="19"/>
  <c r="W196" i="19"/>
  <c r="W105" i="19"/>
  <c r="W25" i="19"/>
  <c r="AC126" i="19"/>
  <c r="V247" i="19"/>
  <c r="V210" i="19"/>
  <c r="V94" i="19"/>
  <c r="AD298" i="19"/>
  <c r="AD242" i="19"/>
  <c r="AD180" i="19"/>
  <c r="AD59" i="19"/>
  <c r="AD22" i="19"/>
  <c r="W302" i="19"/>
  <c r="AC63" i="19"/>
  <c r="V244" i="19"/>
  <c r="V160" i="19"/>
  <c r="V57" i="19"/>
  <c r="AD302" i="19"/>
  <c r="AD117" i="19"/>
  <c r="AD152" i="19"/>
  <c r="AD102" i="19"/>
  <c r="U6" i="19"/>
  <c r="W273" i="19"/>
  <c r="W212" i="19"/>
  <c r="W173" i="19"/>
  <c r="W96" i="19"/>
  <c r="AA32" i="19"/>
  <c r="AD170" i="19"/>
  <c r="W296" i="19"/>
  <c r="W207" i="19"/>
  <c r="W35" i="19"/>
  <c r="X288" i="19"/>
  <c r="X221" i="19"/>
  <c r="X181" i="19"/>
  <c r="X84" i="19"/>
  <c r="AA17" i="19"/>
  <c r="X212" i="19"/>
  <c r="X253" i="19"/>
  <c r="AD319" i="19"/>
  <c r="X5" i="19"/>
  <c r="W219" i="19"/>
  <c r="W97" i="19"/>
  <c r="Z17" i="19"/>
  <c r="X301" i="19"/>
  <c r="X220" i="19"/>
  <c r="X106" i="19"/>
  <c r="X65" i="19"/>
  <c r="X50" i="19"/>
  <c r="X176" i="19"/>
  <c r="X264" i="19"/>
  <c r="W188" i="19"/>
  <c r="AD115" i="19"/>
  <c r="W287" i="19"/>
  <c r="W162" i="19"/>
  <c r="W48" i="19"/>
  <c r="X165" i="19"/>
  <c r="X233" i="19"/>
  <c r="W197" i="19"/>
  <c r="AD294" i="19"/>
  <c r="Z46" i="19"/>
  <c r="W200" i="19"/>
  <c r="W141" i="19"/>
  <c r="AB84" i="19"/>
  <c r="X257" i="19"/>
  <c r="X217" i="19"/>
  <c r="X105" i="19"/>
  <c r="X35" i="19"/>
  <c r="X85" i="19"/>
  <c r="X223" i="19"/>
  <c r="W157" i="19"/>
  <c r="AD201" i="19"/>
  <c r="W297" i="19"/>
  <c r="W112" i="19"/>
  <c r="W65" i="19"/>
  <c r="X291" i="19"/>
  <c r="X238" i="19"/>
  <c r="U154" i="19"/>
  <c r="AC311" i="19"/>
  <c r="AC121" i="19"/>
  <c r="AC166" i="19"/>
  <c r="AC69" i="19"/>
  <c r="AA40" i="19"/>
  <c r="V250" i="19"/>
  <c r="S135" i="19"/>
  <c r="U276" i="19"/>
  <c r="U212" i="19"/>
  <c r="U144" i="19"/>
  <c r="U73" i="19"/>
  <c r="AC248" i="19"/>
  <c r="AC203" i="19"/>
  <c r="AC106" i="19"/>
  <c r="AC18" i="19"/>
  <c r="T42" i="19"/>
  <c r="U266" i="19"/>
  <c r="U173" i="19"/>
  <c r="U78" i="19"/>
  <c r="AC309" i="19"/>
  <c r="AC226" i="19"/>
  <c r="AC193" i="19"/>
  <c r="AC78" i="19"/>
  <c r="AC17" i="19"/>
  <c r="V278" i="19"/>
  <c r="V124" i="19"/>
  <c r="V189" i="19"/>
  <c r="V66" i="19"/>
  <c r="AD313" i="19"/>
  <c r="AB162" i="19"/>
  <c r="U225" i="19"/>
  <c r="U174" i="19"/>
  <c r="U148" i="19"/>
  <c r="AC284" i="19"/>
  <c r="AC221" i="19"/>
  <c r="AC159" i="19"/>
  <c r="AC97" i="19"/>
  <c r="AC34" i="19"/>
  <c r="AC176" i="19"/>
  <c r="V240" i="19"/>
  <c r="V182" i="19"/>
  <c r="V148" i="19"/>
  <c r="AD287" i="19"/>
  <c r="AD217" i="19"/>
  <c r="AD192" i="19"/>
  <c r="AD77" i="19"/>
  <c r="AA4" i="19"/>
  <c r="W285" i="19"/>
  <c r="W218" i="19"/>
  <c r="W151" i="19"/>
  <c r="W136" i="19"/>
  <c r="W44" i="19"/>
  <c r="AC137" i="19"/>
  <c r="V290" i="19"/>
  <c r="V155" i="19"/>
  <c r="V52" i="19"/>
  <c r="AD310" i="19"/>
  <c r="AD239" i="19"/>
  <c r="AD195" i="19"/>
  <c r="AD72" i="19"/>
  <c r="AD45" i="19"/>
  <c r="W251" i="19"/>
  <c r="U196" i="19"/>
  <c r="V304" i="19"/>
  <c r="V117" i="19"/>
  <c r="V165" i="19"/>
  <c r="V60" i="19"/>
  <c r="AD299" i="19"/>
  <c r="AD216" i="19"/>
  <c r="AD154" i="19"/>
  <c r="AD49" i="19"/>
  <c r="Z12" i="19"/>
  <c r="AC155" i="19"/>
  <c r="V238" i="19"/>
  <c r="V187" i="19"/>
  <c r="V107" i="19"/>
  <c r="AD315" i="19"/>
  <c r="U195" i="19"/>
  <c r="V284" i="19"/>
  <c r="V212" i="19"/>
  <c r="V132" i="19"/>
  <c r="V87" i="19"/>
  <c r="AD253" i="19"/>
  <c r="AD215" i="19"/>
  <c r="AD90" i="19"/>
  <c r="AD28" i="19"/>
  <c r="W303" i="19"/>
  <c r="W232" i="19"/>
  <c r="W180" i="19"/>
  <c r="W131" i="19"/>
  <c r="W62" i="19"/>
  <c r="AC145" i="19"/>
  <c r="V257" i="19"/>
  <c r="V169" i="19"/>
  <c r="V74" i="19"/>
  <c r="AD312" i="19"/>
  <c r="AD125" i="19"/>
  <c r="AD160" i="19"/>
  <c r="AD151" i="19"/>
  <c r="AD11" i="19"/>
  <c r="U306" i="19"/>
  <c r="T11" i="19"/>
  <c r="V251" i="19"/>
  <c r="V179" i="19"/>
  <c r="V136" i="19"/>
  <c r="AD273" i="19"/>
  <c r="AD124" i="19"/>
  <c r="AD189" i="19"/>
  <c r="AD82" i="19"/>
  <c r="S17" i="19"/>
  <c r="W261" i="19"/>
  <c r="W220" i="19"/>
  <c r="W140" i="19"/>
  <c r="W33" i="19"/>
  <c r="AC139" i="19"/>
  <c r="AD173" i="19"/>
  <c r="W265" i="19"/>
  <c r="W138" i="19"/>
  <c r="W11" i="19"/>
  <c r="X274" i="19"/>
  <c r="X120" i="19"/>
  <c r="X135" i="19"/>
  <c r="X73" i="19"/>
  <c r="Z38" i="19"/>
  <c r="X98" i="19"/>
  <c r="X202" i="19"/>
  <c r="AD240" i="19"/>
  <c r="S9" i="19"/>
  <c r="W215" i="19"/>
  <c r="W64" i="19"/>
  <c r="V31" i="19"/>
  <c r="X261" i="19"/>
  <c r="X206" i="19"/>
  <c r="X167" i="19"/>
  <c r="X53" i="19"/>
  <c r="X306" i="19"/>
  <c r="X146" i="19"/>
  <c r="X209" i="19"/>
  <c r="W43" i="19"/>
  <c r="AD150" i="19"/>
  <c r="W257" i="19"/>
  <c r="W93" i="19"/>
  <c r="W42" i="19"/>
  <c r="X134" i="19"/>
  <c r="X147" i="19"/>
  <c r="W143" i="19"/>
  <c r="AD225" i="19"/>
  <c r="W305" i="19"/>
  <c r="W158" i="19"/>
  <c r="W81" i="19"/>
  <c r="X298" i="19"/>
  <c r="X226" i="19"/>
  <c r="X172" i="19"/>
  <c r="X102" i="19"/>
  <c r="X22" i="19"/>
  <c r="X87" i="19"/>
  <c r="X195" i="19"/>
  <c r="W84" i="19"/>
  <c r="AD177" i="19"/>
  <c r="W304" i="19"/>
  <c r="W192" i="19"/>
  <c r="W30" i="19"/>
  <c r="X285" i="19"/>
  <c r="X123" i="19"/>
  <c r="X193" i="19"/>
  <c r="X51" i="19"/>
  <c r="U105" i="19"/>
  <c r="AC310" i="19"/>
  <c r="AC202" i="19"/>
  <c r="AC91" i="19"/>
  <c r="AC49" i="19"/>
  <c r="V301" i="19"/>
  <c r="V249" i="19"/>
  <c r="T267" i="19"/>
  <c r="U288" i="19"/>
  <c r="U197" i="19"/>
  <c r="U95" i="19"/>
  <c r="U35" i="19"/>
  <c r="AC245" i="19"/>
  <c r="AC165" i="19"/>
  <c r="AC95" i="19"/>
  <c r="AC46" i="19"/>
  <c r="AB233" i="19"/>
  <c r="U260" i="19"/>
  <c r="U193" i="19"/>
  <c r="U50" i="19"/>
  <c r="AC316" i="19"/>
  <c r="AC223" i="19"/>
  <c r="AC172" i="19"/>
  <c r="AC59" i="19"/>
  <c r="AB6" i="19"/>
  <c r="V272" i="19"/>
  <c r="V218" i="19"/>
  <c r="V104" i="19"/>
  <c r="V63" i="19"/>
  <c r="AD297" i="19"/>
  <c r="U293" i="19"/>
  <c r="U119" i="19"/>
  <c r="U91" i="19"/>
  <c r="U47" i="19"/>
  <c r="AC275" i="19"/>
  <c r="AC115" i="19"/>
  <c r="AC141" i="19"/>
  <c r="AC71" i="19"/>
  <c r="T202" i="19"/>
  <c r="AC41" i="19"/>
  <c r="V231" i="19"/>
  <c r="V162" i="19"/>
  <c r="V76" i="19"/>
  <c r="AD278" i="19"/>
  <c r="AD249" i="19"/>
  <c r="AD171" i="19"/>
  <c r="AD66" i="19"/>
  <c r="AC19" i="19"/>
  <c r="W259" i="19"/>
  <c r="W114" i="19"/>
  <c r="W135" i="19"/>
  <c r="W73" i="19"/>
  <c r="T25" i="19"/>
  <c r="AC20" i="19"/>
  <c r="V232" i="19"/>
  <c r="V174" i="19"/>
  <c r="V102" i="19"/>
  <c r="AD279" i="19"/>
  <c r="AD122" i="19"/>
  <c r="AD182" i="19"/>
  <c r="AD69" i="19"/>
  <c r="U11" i="19"/>
  <c r="W258" i="19"/>
  <c r="U53" i="19"/>
  <c r="V303" i="19"/>
  <c r="V216" i="19"/>
  <c r="V138" i="19"/>
  <c r="V145" i="19"/>
  <c r="AD276" i="19"/>
  <c r="AD223" i="19"/>
  <c r="AD138" i="19"/>
  <c r="AD91" i="19"/>
  <c r="U45" i="19"/>
  <c r="AC186" i="19"/>
  <c r="V237" i="19"/>
  <c r="V157" i="19"/>
  <c r="V79" i="19"/>
  <c r="AD309" i="19"/>
  <c r="U52" i="19"/>
  <c r="V275" i="19"/>
  <c r="V203" i="19"/>
  <c r="V176" i="19"/>
  <c r="V40" i="19"/>
  <c r="AD260" i="19"/>
  <c r="AD208" i="19"/>
  <c r="AD191" i="19"/>
  <c r="AD23" i="19"/>
  <c r="W312" i="19"/>
  <c r="W248" i="19"/>
  <c r="W169" i="19"/>
  <c r="W133" i="19"/>
  <c r="W34" i="19"/>
  <c r="AC82" i="19"/>
  <c r="V225" i="19"/>
  <c r="V202" i="19"/>
  <c r="V54" i="19"/>
  <c r="AD281" i="19"/>
  <c r="AD219" i="19"/>
  <c r="AD149" i="19"/>
  <c r="AD136" i="19"/>
  <c r="W8" i="19"/>
  <c r="U219" i="19"/>
  <c r="V293" i="19"/>
  <c r="V127" i="19"/>
  <c r="V194" i="19"/>
  <c r="V36" i="19"/>
  <c r="AD280" i="19"/>
  <c r="AD126" i="19"/>
  <c r="AD104" i="19"/>
  <c r="AD63" i="19"/>
  <c r="AB40" i="19"/>
  <c r="W255" i="19"/>
  <c r="W205" i="19"/>
  <c r="W100" i="19"/>
  <c r="W20" i="19"/>
  <c r="V285" i="19"/>
  <c r="AD186" i="19"/>
  <c r="W246" i="19"/>
  <c r="W132" i="19"/>
  <c r="Y5" i="19"/>
  <c r="X276" i="19"/>
  <c r="X111" i="19"/>
  <c r="X95" i="19"/>
  <c r="X62" i="19"/>
  <c r="AC84" i="19"/>
  <c r="X131" i="19"/>
  <c r="X92" i="19"/>
  <c r="AD118" i="19"/>
  <c r="V24" i="19"/>
  <c r="W113" i="19"/>
  <c r="W57" i="19"/>
  <c r="V70" i="19"/>
  <c r="X260" i="19"/>
  <c r="X110" i="19"/>
  <c r="X143" i="19"/>
  <c r="X72" i="19"/>
  <c r="X315" i="19"/>
  <c r="X99" i="19"/>
  <c r="X198" i="19"/>
  <c r="U202" i="19"/>
  <c r="AD130" i="19"/>
  <c r="W225" i="19"/>
  <c r="W181" i="19"/>
  <c r="X299" i="19"/>
  <c r="X204" i="19"/>
  <c r="X170" i="19"/>
  <c r="W29" i="19"/>
  <c r="AD212" i="19"/>
  <c r="W283" i="19"/>
  <c r="W160" i="19"/>
  <c r="W46" i="19"/>
  <c r="X305" i="19"/>
  <c r="X242" i="19"/>
  <c r="X152" i="19"/>
  <c r="X91" i="19"/>
  <c r="X11" i="19"/>
  <c r="X138" i="19"/>
  <c r="X175" i="19"/>
  <c r="U10" i="19"/>
  <c r="AD98" i="19"/>
  <c r="W272" i="19"/>
  <c r="W194" i="19"/>
  <c r="W22" i="19"/>
  <c r="X271" i="19"/>
  <c r="X122" i="19"/>
  <c r="X188" i="19"/>
  <c r="X130" i="19"/>
  <c r="S43" i="19"/>
  <c r="X241" i="19"/>
  <c r="X63" i="19"/>
  <c r="U75" i="19"/>
  <c r="AC278" i="19"/>
  <c r="AC204" i="19"/>
  <c r="AC168" i="19"/>
  <c r="AC39" i="19"/>
  <c r="V318" i="19"/>
  <c r="V229" i="19"/>
  <c r="T59" i="19"/>
  <c r="U277" i="19"/>
  <c r="U181" i="19"/>
  <c r="U87" i="19"/>
  <c r="U14" i="19"/>
  <c r="AC235" i="19"/>
  <c r="AC205" i="19"/>
  <c r="AC87" i="19"/>
  <c r="AC25" i="19"/>
  <c r="AB91" i="19"/>
  <c r="U235" i="19"/>
  <c r="U164" i="19"/>
  <c r="U69" i="19"/>
  <c r="AC291" i="19"/>
  <c r="AC127" i="19"/>
  <c r="AC160" i="19"/>
  <c r="AC55" i="19"/>
  <c r="W18" i="19"/>
  <c r="V282" i="19"/>
  <c r="V204" i="19"/>
  <c r="V101" i="19"/>
  <c r="V153" i="19"/>
  <c r="AD284" i="19"/>
  <c r="U297" i="19"/>
  <c r="U210" i="19"/>
  <c r="U147" i="19"/>
  <c r="U18" i="19"/>
  <c r="AC277" i="19"/>
  <c r="AC201" i="19"/>
  <c r="AC101" i="19"/>
  <c r="AC13" i="19"/>
  <c r="U273" i="19"/>
  <c r="V298" i="19"/>
  <c r="V219" i="19"/>
  <c r="V151" i="19"/>
  <c r="V18" i="19"/>
  <c r="AD317" i="19"/>
  <c r="AD218" i="19"/>
  <c r="AD88" i="19"/>
  <c r="AD194" i="19"/>
  <c r="Y33" i="19"/>
  <c r="W268" i="19"/>
  <c r="W203" i="19"/>
  <c r="W103" i="19"/>
  <c r="W15" i="19"/>
  <c r="U267" i="19"/>
  <c r="V314" i="19"/>
  <c r="V220" i="19"/>
  <c r="V154" i="19"/>
  <c r="V68" i="19"/>
  <c r="AD270" i="19"/>
  <c r="AD224" i="19"/>
  <c r="AD162" i="19"/>
  <c r="AD57" i="19"/>
  <c r="AD34" i="19"/>
  <c r="W267" i="19"/>
  <c r="AC314" i="19"/>
  <c r="V287" i="19"/>
  <c r="V198" i="19"/>
  <c r="V90" i="19"/>
  <c r="V20" i="19"/>
  <c r="AD248" i="19"/>
  <c r="AD209" i="19"/>
  <c r="AD106" i="19"/>
  <c r="AD44" i="19"/>
  <c r="AB103" i="19"/>
  <c r="V296" i="19"/>
  <c r="V217" i="19"/>
  <c r="V141" i="19"/>
  <c r="V51" i="19"/>
  <c r="AD275" i="19"/>
  <c r="AC305" i="19"/>
  <c r="V259" i="19"/>
  <c r="V188" i="19"/>
  <c r="V75" i="19"/>
  <c r="V11" i="19"/>
  <c r="AD235" i="19"/>
  <c r="AD161" i="19"/>
  <c r="AD143" i="19"/>
  <c r="AD62" i="19"/>
  <c r="W314" i="19"/>
  <c r="W222" i="19"/>
  <c r="W149" i="19"/>
  <c r="W82" i="19"/>
  <c r="AC8" i="19"/>
  <c r="V311" i="19"/>
  <c r="V222" i="19"/>
  <c r="V96" i="19"/>
  <c r="V44" i="19"/>
  <c r="AD288" i="19"/>
  <c r="AD221" i="19"/>
  <c r="AD133" i="19"/>
  <c r="AD71" i="19"/>
  <c r="W39" i="19"/>
  <c r="U179" i="19"/>
  <c r="V305" i="19"/>
  <c r="V245" i="19"/>
  <c r="V144" i="19"/>
  <c r="V15" i="19"/>
  <c r="AD269" i="19"/>
  <c r="AD198" i="19"/>
  <c r="AD181" i="19"/>
  <c r="AD60" i="19"/>
  <c r="W301" i="19"/>
  <c r="W264" i="19"/>
  <c r="W183" i="19"/>
  <c r="W89" i="19"/>
  <c r="W67" i="19"/>
  <c r="V200" i="19"/>
  <c r="AD131" i="19"/>
  <c r="W127" i="19"/>
  <c r="W134" i="19"/>
  <c r="U16" i="19"/>
  <c r="X247" i="19"/>
  <c r="X200" i="19"/>
  <c r="X150" i="19"/>
  <c r="X12" i="19"/>
  <c r="X286" i="19"/>
  <c r="X88" i="19"/>
  <c r="X78" i="19"/>
  <c r="AD183" i="19"/>
  <c r="W313" i="19"/>
  <c r="W193" i="19"/>
  <c r="W68" i="19"/>
  <c r="X316" i="19"/>
  <c r="X244" i="19"/>
  <c r="X190" i="19"/>
  <c r="X139" i="19"/>
  <c r="X40" i="19"/>
  <c r="X272" i="19"/>
  <c r="X68" i="19"/>
  <c r="X66" i="19"/>
  <c r="V252" i="19"/>
  <c r="AD75" i="19"/>
  <c r="W116" i="19"/>
  <c r="W191" i="19"/>
  <c r="X287" i="19"/>
  <c r="X56" i="19"/>
  <c r="X9" i="19"/>
  <c r="AD39" i="19"/>
  <c r="AD164" i="19"/>
  <c r="W266" i="19"/>
  <c r="W154" i="19"/>
  <c r="W32" i="19"/>
  <c r="X314" i="19"/>
  <c r="X236" i="19"/>
  <c r="X189" i="19"/>
  <c r="X93" i="19"/>
  <c r="X39" i="19"/>
  <c r="Z5" i="19"/>
  <c r="X30" i="19"/>
  <c r="V239" i="19"/>
  <c r="AD55" i="19"/>
  <c r="W230" i="19"/>
  <c r="W106" i="19"/>
  <c r="AD6" i="19"/>
  <c r="X250" i="19"/>
  <c r="X211" i="19"/>
  <c r="U94" i="19"/>
  <c r="AC249" i="19"/>
  <c r="AC211" i="19"/>
  <c r="AC135" i="19"/>
  <c r="AC28" i="19"/>
  <c r="V294" i="19"/>
  <c r="V125" i="19"/>
  <c r="AB258" i="19"/>
  <c r="U265" i="19"/>
  <c r="U153" i="19"/>
  <c r="U67" i="19"/>
  <c r="AC293" i="19"/>
  <c r="AC234" i="19"/>
  <c r="AC180" i="19"/>
  <c r="AC67" i="19"/>
  <c r="T6" i="19"/>
  <c r="AB25" i="19"/>
  <c r="U234" i="19"/>
  <c r="U182" i="19"/>
  <c r="U49" i="19"/>
  <c r="AC302" i="19"/>
  <c r="AC225" i="19"/>
  <c r="AC194" i="19"/>
  <c r="AC52" i="19"/>
  <c r="X33" i="19"/>
  <c r="V258" i="19"/>
  <c r="V215" i="19"/>
  <c r="V168" i="19"/>
  <c r="V78" i="19"/>
  <c r="AD283" i="19"/>
  <c r="U281" i="19"/>
  <c r="U114" i="19"/>
  <c r="U106" i="19"/>
  <c r="U38" i="19"/>
  <c r="AC253" i="19"/>
  <c r="AC113" i="19"/>
  <c r="AC90" i="19"/>
  <c r="AC68" i="19"/>
  <c r="U209" i="19"/>
  <c r="V312" i="19"/>
  <c r="V112" i="19"/>
  <c r="V106" i="19"/>
  <c r="V46" i="19"/>
  <c r="AD266" i="19"/>
  <c r="AD204" i="19"/>
  <c r="AD144" i="19"/>
  <c r="AD139" i="19"/>
  <c r="Y64" i="19"/>
  <c r="W252" i="19"/>
  <c r="W118" i="19"/>
  <c r="W161" i="19"/>
  <c r="W87" i="19"/>
  <c r="U203" i="19"/>
  <c r="V313" i="19"/>
  <c r="V224" i="19"/>
  <c r="V147" i="19"/>
  <c r="V10" i="19"/>
  <c r="AD285" i="19"/>
  <c r="AD123" i="19"/>
  <c r="AD168" i="19"/>
  <c r="AD145" i="19"/>
  <c r="W306" i="19"/>
  <c r="W226" i="19"/>
  <c r="AC240" i="19"/>
  <c r="V291" i="19"/>
  <c r="V197" i="19"/>
  <c r="V100" i="19"/>
  <c r="V81" i="19"/>
  <c r="AD247" i="19"/>
  <c r="AD203" i="19"/>
  <c r="AD103" i="19"/>
  <c r="AD41" i="19"/>
  <c r="U236" i="19"/>
  <c r="V295" i="19"/>
  <c r="V121" i="19"/>
  <c r="V130" i="19"/>
  <c r="V41" i="19"/>
  <c r="AD264" i="19"/>
  <c r="AC260" i="19"/>
  <c r="V255" i="19"/>
  <c r="V150" i="19"/>
  <c r="V191" i="19"/>
  <c r="AD306" i="19"/>
  <c r="AD250" i="19"/>
  <c r="AD190" i="19"/>
  <c r="AD67" i="19"/>
  <c r="AD32" i="19"/>
  <c r="W275" i="19"/>
  <c r="W216" i="19"/>
  <c r="W186" i="19"/>
  <c r="W79" i="19"/>
  <c r="U215" i="19"/>
  <c r="V315" i="19"/>
  <c r="V126" i="19"/>
  <c r="V173" i="19"/>
  <c r="V23" i="19"/>
  <c r="AD282" i="19"/>
  <c r="AD207" i="19"/>
  <c r="AD93" i="19"/>
  <c r="AD68" i="19"/>
  <c r="S49" i="19"/>
  <c r="U39" i="19"/>
  <c r="V289" i="19"/>
  <c r="V209" i="19"/>
  <c r="V95" i="19"/>
  <c r="V43" i="19"/>
  <c r="AD258" i="19"/>
  <c r="AD206" i="19"/>
  <c r="AD153" i="19"/>
  <c r="AD10" i="19"/>
  <c r="W318" i="19"/>
  <c r="W237" i="19"/>
  <c r="W164" i="19"/>
  <c r="W94" i="19"/>
  <c r="W37" i="19"/>
  <c r="V105" i="19"/>
  <c r="AD12" i="19"/>
  <c r="W223" i="19"/>
  <c r="W72" i="19"/>
  <c r="AC65" i="19"/>
  <c r="X269" i="19"/>
  <c r="X207" i="19"/>
  <c r="X148" i="19"/>
  <c r="X48" i="19"/>
  <c r="X268" i="19"/>
  <c r="X104" i="19"/>
  <c r="U290" i="19"/>
  <c r="AD96" i="19"/>
  <c r="W286" i="19"/>
  <c r="W187" i="19"/>
  <c r="W104" i="19"/>
  <c r="X300" i="19"/>
  <c r="X259" i="19"/>
  <c r="X169" i="19"/>
  <c r="X107" i="19"/>
  <c r="X29" i="19"/>
  <c r="X267" i="19"/>
  <c r="X43" i="19"/>
  <c r="X80" i="19"/>
  <c r="V180" i="19"/>
  <c r="AD84" i="19"/>
  <c r="W117" i="19"/>
  <c r="W55" i="19"/>
  <c r="X235" i="19"/>
  <c r="X32" i="19"/>
  <c r="AD24" i="19"/>
  <c r="U138" i="19"/>
  <c r="AD148" i="19"/>
  <c r="W249" i="19"/>
  <c r="W144" i="19"/>
  <c r="W24" i="19"/>
  <c r="X278" i="19"/>
  <c r="X124" i="19"/>
  <c r="X168" i="19"/>
  <c r="X79" i="19"/>
  <c r="T7" i="19"/>
  <c r="X44" i="19"/>
  <c r="AC93" i="19"/>
  <c r="V171" i="19"/>
  <c r="AD36" i="19"/>
  <c r="W239" i="19"/>
  <c r="W129" i="19"/>
  <c r="AB11" i="19"/>
  <c r="X249" i="19"/>
  <c r="X115" i="19"/>
  <c r="U54" i="19"/>
  <c r="AC256" i="19"/>
  <c r="AC173" i="19"/>
  <c r="AC103" i="19"/>
  <c r="AC81" i="19"/>
  <c r="V273" i="19"/>
  <c r="V228" i="19"/>
  <c r="AB160" i="19"/>
  <c r="U244" i="19"/>
  <c r="U180" i="19"/>
  <c r="U77" i="19"/>
  <c r="AC300" i="19"/>
  <c r="AC222" i="19"/>
  <c r="AC169" i="19"/>
  <c r="AC64" i="19"/>
  <c r="AD8" i="19"/>
  <c r="U301" i="19"/>
  <c r="U127" i="19"/>
  <c r="U99" i="19"/>
  <c r="U51" i="19"/>
  <c r="AC283" i="19"/>
  <c r="AC218" i="19"/>
  <c r="AC154" i="19"/>
  <c r="AC79" i="19"/>
  <c r="X64" i="19"/>
  <c r="V233" i="19"/>
  <c r="V205" i="19"/>
  <c r="V129" i="19"/>
  <c r="V30" i="19"/>
  <c r="AD277" i="19"/>
  <c r="U285" i="19"/>
  <c r="U211" i="19"/>
  <c r="U146" i="19"/>
  <c r="U9" i="19"/>
  <c r="AC252" i="19"/>
  <c r="AC196" i="19"/>
  <c r="AC146" i="19"/>
  <c r="AC30" i="19"/>
  <c r="U98" i="19"/>
  <c r="V286" i="19"/>
  <c r="V116" i="19"/>
  <c r="V146" i="19"/>
  <c r="V25" i="19"/>
  <c r="AD265" i="19"/>
  <c r="AD120" i="19"/>
  <c r="AD140" i="19"/>
  <c r="AD87" i="19"/>
  <c r="W316" i="19"/>
  <c r="W235" i="19"/>
  <c r="W167" i="19"/>
  <c r="W156" i="19"/>
  <c r="W40" i="19"/>
  <c r="U129" i="19"/>
  <c r="V302" i="19"/>
  <c r="V207" i="19"/>
  <c r="V98" i="19"/>
  <c r="V38" i="19"/>
  <c r="AD256" i="19"/>
  <c r="AD114" i="19"/>
  <c r="AD135" i="19"/>
  <c r="AD73" i="19"/>
  <c r="W315" i="19"/>
  <c r="W234" i="19"/>
  <c r="AC175" i="19"/>
  <c r="V264" i="19"/>
  <c r="V115" i="19"/>
  <c r="V139" i="19"/>
  <c r="V29" i="19"/>
  <c r="AD230" i="19"/>
  <c r="AD178" i="19"/>
  <c r="AD92" i="19"/>
  <c r="AD20" i="19"/>
  <c r="U167" i="19"/>
  <c r="V271" i="19"/>
  <c r="V223" i="19"/>
  <c r="V140" i="19"/>
  <c r="V12" i="19"/>
  <c r="AD261" i="19"/>
  <c r="AC200" i="19"/>
  <c r="V230" i="19"/>
  <c r="V177" i="19"/>
  <c r="V82" i="19"/>
  <c r="AD305" i="19"/>
  <c r="AD220" i="19"/>
  <c r="AD169" i="19"/>
  <c r="AD165" i="19"/>
  <c r="AD19" i="19"/>
  <c r="W274" i="19"/>
  <c r="W120" i="19"/>
  <c r="W101" i="19"/>
  <c r="W60" i="19"/>
  <c r="U166" i="19"/>
  <c r="V309" i="19"/>
  <c r="V114" i="19"/>
  <c r="V103" i="19"/>
  <c r="V53" i="19"/>
  <c r="AD268" i="19"/>
  <c r="AD111" i="19"/>
  <c r="AD176" i="19"/>
  <c r="AD18" i="19"/>
  <c r="AA157" i="19"/>
  <c r="AC288" i="19"/>
  <c r="V280" i="19"/>
  <c r="V208" i="19"/>
  <c r="V134" i="19"/>
  <c r="V22" i="19"/>
  <c r="AD241" i="19"/>
  <c r="AD110" i="19"/>
  <c r="AD146" i="19"/>
  <c r="AD81" i="19"/>
  <c r="W294" i="19"/>
  <c r="W231" i="19"/>
  <c r="W152" i="19"/>
  <c r="W77" i="19"/>
  <c r="W16" i="19"/>
  <c r="V14" i="19"/>
  <c r="X83" i="19"/>
  <c r="W211" i="19"/>
  <c r="W74" i="19"/>
  <c r="X310" i="19"/>
  <c r="X229" i="19"/>
  <c r="X177" i="19"/>
  <c r="X136" i="19"/>
  <c r="X37" i="19"/>
  <c r="X252" i="19"/>
  <c r="X19" i="19"/>
  <c r="V256" i="19"/>
  <c r="AD97" i="19"/>
  <c r="W269" i="19"/>
  <c r="W179" i="19"/>
  <c r="W17" i="19"/>
  <c r="X309" i="19"/>
  <c r="X251" i="19"/>
  <c r="X149" i="19"/>
  <c r="X52" i="19"/>
  <c r="X55" i="19"/>
  <c r="X245" i="19"/>
  <c r="X47" i="19"/>
  <c r="V281" i="19"/>
  <c r="V69" i="19"/>
  <c r="AD40" i="19"/>
  <c r="W208" i="19"/>
  <c r="W165" i="19"/>
  <c r="X219" i="19"/>
  <c r="AC4" i="19"/>
  <c r="AD274" i="19"/>
  <c r="V226" i="19"/>
  <c r="AD107" i="19"/>
  <c r="W254" i="19"/>
  <c r="W146" i="19"/>
  <c r="V6" i="19"/>
  <c r="X293" i="19"/>
  <c r="X218" i="19"/>
  <c r="X156" i="19"/>
  <c r="X60" i="19"/>
  <c r="AC11" i="19"/>
  <c r="W70" i="19"/>
  <c r="V35" i="19"/>
  <c r="V84" i="19"/>
  <c r="AD29" i="19"/>
  <c r="W224" i="19"/>
  <c r="W148" i="19"/>
  <c r="X313" i="19"/>
  <c r="X240" i="19"/>
  <c r="X164" i="19"/>
  <c r="X94" i="19"/>
  <c r="X14" i="19"/>
  <c r="X239" i="19"/>
  <c r="X145" i="19"/>
  <c r="X67" i="19"/>
  <c r="X201" i="19"/>
  <c r="W122" i="19"/>
  <c r="S177" i="19"/>
  <c r="W170" i="19"/>
  <c r="W111" i="19"/>
  <c r="S4" i="19"/>
  <c r="V73" i="19"/>
  <c r="AD74" i="19"/>
  <c r="X17" i="19"/>
  <c r="X114" i="19"/>
  <c r="T4" i="19"/>
  <c r="W98" i="19"/>
  <c r="W244" i="19"/>
  <c r="AD197" i="19"/>
  <c r="W99" i="19"/>
  <c r="X42" i="19"/>
  <c r="X232" i="19"/>
  <c r="X31" i="19"/>
  <c r="X179" i="19"/>
  <c r="E228" i="5"/>
  <c r="H47" i="19" s="1"/>
  <c r="AG128" i="19" l="1"/>
  <c r="AG227" i="19"/>
  <c r="AG108" i="19"/>
  <c r="AG26" i="19"/>
  <c r="AG27" i="19" s="1"/>
  <c r="AG163" i="19"/>
  <c r="AG292" i="19"/>
  <c r="AG307" i="19"/>
  <c r="AG184" i="19"/>
  <c r="AG213" i="19"/>
  <c r="AG142" i="19"/>
  <c r="AG86" i="19"/>
  <c r="AG320" i="19"/>
  <c r="AG321" i="19" s="1"/>
  <c r="AG199" i="19"/>
  <c r="AG262" i="19"/>
  <c r="AG58" i="19"/>
  <c r="AG243" i="19"/>
  <c r="X320" i="19"/>
  <c r="X321" i="19" s="1"/>
  <c r="AD128" i="19"/>
  <c r="W184" i="19"/>
  <c r="AD163" i="19"/>
  <c r="AC86" i="19"/>
  <c r="W307" i="19"/>
  <c r="AB307" i="19"/>
  <c r="AA163" i="19"/>
  <c r="Y199" i="19"/>
  <c r="P142" i="19"/>
  <c r="L213" i="19"/>
  <c r="E213" i="19"/>
  <c r="L320" i="19"/>
  <c r="L321" i="19" s="1"/>
  <c r="L199" i="19"/>
  <c r="L243" i="19"/>
  <c r="R26" i="19"/>
  <c r="R27" i="19" s="1"/>
  <c r="Z307" i="19"/>
  <c r="E307" i="19"/>
  <c r="AB86" i="19"/>
  <c r="T213" i="19"/>
  <c r="AB163" i="19"/>
  <c r="Y128" i="19"/>
  <c r="AD26" i="19"/>
  <c r="AD27" i="19" s="1"/>
  <c r="I128" i="19"/>
  <c r="I26" i="19"/>
  <c r="L262" i="19"/>
  <c r="X262" i="19"/>
  <c r="X163" i="19"/>
  <c r="V307" i="19"/>
  <c r="U307" i="19"/>
  <c r="X292" i="19"/>
  <c r="W86" i="19"/>
  <c r="V128" i="19"/>
  <c r="AD213" i="19"/>
  <c r="T142" i="19"/>
  <c r="T243" i="19"/>
  <c r="AC128" i="19"/>
  <c r="S58" i="19"/>
  <c r="Y26" i="19"/>
  <c r="Y27" i="19" s="1"/>
  <c r="U199" i="19"/>
  <c r="AA292" i="19"/>
  <c r="Y262" i="19"/>
  <c r="P307" i="19"/>
  <c r="I184" i="19"/>
  <c r="J26" i="19"/>
  <c r="J27" i="19" s="1"/>
  <c r="Q262" i="19"/>
  <c r="E58" i="19"/>
  <c r="E142" i="19"/>
  <c r="Q243" i="19"/>
  <c r="L184" i="19"/>
  <c r="K142" i="19"/>
  <c r="Q26" i="19"/>
  <c r="Q27" i="19" s="1"/>
  <c r="P58" i="19"/>
  <c r="R108" i="19"/>
  <c r="J292" i="19"/>
  <c r="AE163" i="19"/>
  <c r="AF320" i="19"/>
  <c r="AF321" i="19" s="1"/>
  <c r="AF86" i="19"/>
  <c r="AF163" i="19"/>
  <c r="AF108" i="19"/>
  <c r="P128" i="19"/>
  <c r="K184" i="19"/>
  <c r="R163" i="19"/>
  <c r="AD184" i="19"/>
  <c r="V213" i="19"/>
  <c r="X128" i="19"/>
  <c r="AD320" i="19"/>
  <c r="AD321" i="19" s="1"/>
  <c r="X108" i="19"/>
  <c r="AC320" i="19"/>
  <c r="AC321" i="19" s="1"/>
  <c r="V184" i="19"/>
  <c r="AD262" i="19"/>
  <c r="Z26" i="19"/>
  <c r="Z27" i="19" s="1"/>
  <c r="V86" i="19"/>
  <c r="AC142" i="19"/>
  <c r="T262" i="19"/>
  <c r="AB213" i="19"/>
  <c r="AA213" i="19"/>
  <c r="W58" i="19"/>
  <c r="S307" i="19"/>
  <c r="U163" i="19"/>
  <c r="AB108" i="19"/>
  <c r="AA58" i="19"/>
  <c r="Y213" i="19"/>
  <c r="Z108" i="19"/>
  <c r="Z184" i="19"/>
  <c r="S86" i="19"/>
  <c r="W26" i="19"/>
  <c r="W27" i="19" s="1"/>
  <c r="S142" i="19"/>
  <c r="Y86" i="19"/>
  <c r="P320" i="19"/>
  <c r="P321" i="19" s="1"/>
  <c r="I292" i="19"/>
  <c r="I86" i="19"/>
  <c r="I142" i="19"/>
  <c r="I108" i="19"/>
  <c r="I262" i="19"/>
  <c r="I199" i="19"/>
  <c r="E128" i="19"/>
  <c r="E199" i="19"/>
  <c r="E292" i="19"/>
  <c r="Q213" i="19"/>
  <c r="Q163" i="19"/>
  <c r="L142" i="19"/>
  <c r="L292" i="19"/>
  <c r="L163" i="19"/>
  <c r="L108" i="19"/>
  <c r="J163" i="19"/>
  <c r="R262" i="19"/>
  <c r="R307" i="19"/>
  <c r="J86" i="19"/>
  <c r="J128" i="19"/>
  <c r="J108" i="19"/>
  <c r="AE262" i="19"/>
  <c r="V58" i="19"/>
  <c r="AF262" i="19"/>
  <c r="AF142" i="19"/>
  <c r="V142" i="19"/>
  <c r="AD86" i="19"/>
  <c r="Q58" i="19"/>
  <c r="K163" i="19"/>
  <c r="R184" i="19"/>
  <c r="J213" i="19"/>
  <c r="AC26" i="19"/>
  <c r="AC27" i="19" s="1"/>
  <c r="V292" i="19"/>
  <c r="U262" i="19"/>
  <c r="AD292" i="19"/>
  <c r="U184" i="19"/>
  <c r="U108" i="19"/>
  <c r="AD199" i="19"/>
  <c r="U26" i="19"/>
  <c r="U27" i="19" s="1"/>
  <c r="W243" i="19"/>
  <c r="T307" i="19"/>
  <c r="U213" i="19"/>
  <c r="T320" i="19"/>
  <c r="T321" i="19" s="1"/>
  <c r="S199" i="19"/>
  <c r="U86" i="19"/>
  <c r="S163" i="19"/>
  <c r="Y108" i="19"/>
  <c r="Z213" i="19"/>
  <c r="S184" i="19"/>
  <c r="Z128" i="19"/>
  <c r="Z58" i="19"/>
  <c r="P213" i="19"/>
  <c r="L26" i="19"/>
  <c r="L27" i="19" s="1"/>
  <c r="I58" i="19"/>
  <c r="E243" i="19"/>
  <c r="L58" i="19"/>
  <c r="E184" i="19"/>
  <c r="L128" i="19"/>
  <c r="P26" i="19"/>
  <c r="P27" i="19" s="1"/>
  <c r="K292" i="19"/>
  <c r="R58" i="19"/>
  <c r="J184" i="19"/>
  <c r="R243" i="19"/>
  <c r="R320" i="19"/>
  <c r="R321" i="19" s="1"/>
  <c r="J142" i="19"/>
  <c r="AE292" i="19"/>
  <c r="AE320" i="19"/>
  <c r="AE321" i="19" s="1"/>
  <c r="AF26" i="19"/>
  <c r="AF27" i="19" s="1"/>
  <c r="W320" i="19"/>
  <c r="W321" i="19" s="1"/>
  <c r="U320" i="19"/>
  <c r="U321" i="19" s="1"/>
  <c r="Y184" i="19"/>
  <c r="Q128" i="19"/>
  <c r="E163" i="19"/>
  <c r="K108" i="19"/>
  <c r="R199" i="19"/>
  <c r="J58" i="19"/>
  <c r="AE128" i="19"/>
  <c r="AE243" i="19"/>
  <c r="AE307" i="19"/>
  <c r="AE213" i="19"/>
  <c r="AE184" i="19"/>
  <c r="X142" i="19"/>
  <c r="T199" i="19"/>
  <c r="S128" i="19"/>
  <c r="AC58" i="19"/>
  <c r="X213" i="19"/>
  <c r="S292" i="19"/>
  <c r="AB292" i="19"/>
  <c r="T163" i="19"/>
  <c r="T184" i="19"/>
  <c r="S243" i="19"/>
  <c r="W262" i="19"/>
  <c r="AC213" i="19"/>
  <c r="AD108" i="19"/>
  <c r="V243" i="19"/>
  <c r="W108" i="19"/>
  <c r="AC307" i="19"/>
  <c r="X86" i="19"/>
  <c r="V199" i="19"/>
  <c r="X199" i="19"/>
  <c r="AD142" i="19"/>
  <c r="U128" i="19"/>
  <c r="X58" i="19"/>
  <c r="T58" i="19"/>
  <c r="S262" i="19"/>
  <c r="AC163" i="19"/>
  <c r="AA243" i="19"/>
  <c r="AB243" i="19"/>
  <c r="Y243" i="19"/>
  <c r="V26" i="19"/>
  <c r="V27" i="19" s="1"/>
  <c r="Y292" i="19"/>
  <c r="Z199" i="19"/>
  <c r="P163" i="19"/>
  <c r="I320" i="19"/>
  <c r="Q86" i="19"/>
  <c r="E86" i="19"/>
  <c r="Q142" i="19"/>
  <c r="L307" i="19"/>
  <c r="R292" i="19"/>
  <c r="K262" i="19"/>
  <c r="K199" i="19"/>
  <c r="R142" i="19"/>
  <c r="L86" i="19"/>
  <c r="K213" i="19"/>
  <c r="J262" i="19"/>
  <c r="R128" i="19"/>
  <c r="AE58" i="19"/>
  <c r="AF128" i="19"/>
  <c r="AF213" i="19"/>
  <c r="AF184" i="19"/>
  <c r="AB26" i="19"/>
  <c r="AB27" i="19" s="1"/>
  <c r="AA108" i="19"/>
  <c r="AB128" i="19"/>
  <c r="V108" i="19"/>
  <c r="V262" i="19"/>
  <c r="V163" i="19"/>
  <c r="Y320" i="19"/>
  <c r="Y321" i="19" s="1"/>
  <c r="AB199" i="19"/>
  <c r="AA199" i="19"/>
  <c r="P243" i="19"/>
  <c r="E26" i="19"/>
  <c r="E27" i="19" s="1"/>
  <c r="I243" i="19"/>
  <c r="W292" i="19"/>
  <c r="T86" i="19"/>
  <c r="AC199" i="19"/>
  <c r="W213" i="19"/>
  <c r="AC243" i="19"/>
  <c r="U243" i="19"/>
  <c r="AB320" i="19"/>
  <c r="AB321" i="19" s="1"/>
  <c r="T108" i="19"/>
  <c r="AB184" i="19"/>
  <c r="S213" i="19"/>
  <c r="S320" i="19"/>
  <c r="S321" i="19" s="1"/>
  <c r="AA320" i="19"/>
  <c r="AA321" i="19" s="1"/>
  <c r="AA86" i="19"/>
  <c r="Z243" i="19"/>
  <c r="P108" i="19"/>
  <c r="P199" i="19"/>
  <c r="P86" i="19"/>
  <c r="P262" i="19"/>
  <c r="P184" i="19"/>
  <c r="E320" i="19"/>
  <c r="E321" i="19" s="1"/>
  <c r="I163" i="19"/>
  <c r="E108" i="19"/>
  <c r="Q108" i="19"/>
  <c r="Q184" i="19"/>
  <c r="Q307" i="19"/>
  <c r="Q199" i="19"/>
  <c r="K58" i="19"/>
  <c r="K243" i="19"/>
  <c r="K128" i="19"/>
  <c r="J199" i="19"/>
  <c r="K307" i="19"/>
  <c r="J307" i="19"/>
  <c r="J243" i="19"/>
  <c r="AE26" i="19"/>
  <c r="AE27" i="19" s="1"/>
  <c r="AE142" i="19"/>
  <c r="AD243" i="19"/>
  <c r="AF199" i="19"/>
  <c r="AF243" i="19"/>
  <c r="AD58" i="19"/>
  <c r="T128" i="19"/>
  <c r="Z142" i="19"/>
  <c r="S26" i="19"/>
  <c r="S27" i="19" s="1"/>
  <c r="X307" i="19"/>
  <c r="W163" i="19"/>
  <c r="X243" i="19"/>
  <c r="AC184" i="19"/>
  <c r="AA142" i="19"/>
  <c r="U292" i="19"/>
  <c r="Y142" i="19"/>
  <c r="AA262" i="19"/>
  <c r="Y307" i="19"/>
  <c r="Z163" i="19"/>
  <c r="I307" i="19"/>
  <c r="T26" i="19"/>
  <c r="T27" i="19" s="1"/>
  <c r="X184" i="19"/>
  <c r="V320" i="19"/>
  <c r="V321" i="19" s="1"/>
  <c r="U142" i="19"/>
  <c r="W142" i="19"/>
  <c r="W199" i="19"/>
  <c r="AC108" i="19"/>
  <c r="AA26" i="19"/>
  <c r="AA27" i="19" s="1"/>
  <c r="AC292" i="19"/>
  <c r="W128" i="19"/>
  <c r="AD307" i="19"/>
  <c r="U58" i="19"/>
  <c r="AB262" i="19"/>
  <c r="AA128" i="19"/>
  <c r="AB58" i="19"/>
  <c r="AA307" i="19"/>
  <c r="AC262" i="19"/>
  <c r="T292" i="19"/>
  <c r="X26" i="19"/>
  <c r="X27" i="19" s="1"/>
  <c r="AB142" i="19"/>
  <c r="AA184" i="19"/>
  <c r="Z320" i="19"/>
  <c r="Z321" i="19" s="1"/>
  <c r="Z86" i="19"/>
  <c r="Y163" i="19"/>
  <c r="Z292" i="19"/>
  <c r="Y58" i="19"/>
  <c r="Z262" i="19"/>
  <c r="S108" i="19"/>
  <c r="P292" i="19"/>
  <c r="K26" i="19"/>
  <c r="K27" i="19" s="1"/>
  <c r="E262" i="19"/>
  <c r="I213" i="19"/>
  <c r="Q292" i="19"/>
  <c r="K86" i="19"/>
  <c r="Q320" i="19"/>
  <c r="Q321" i="19" s="1"/>
  <c r="R86" i="19"/>
  <c r="R213" i="19"/>
  <c r="K320" i="19"/>
  <c r="K321" i="19" s="1"/>
  <c r="J320" i="19"/>
  <c r="J321" i="19" s="1"/>
  <c r="AE108" i="19"/>
  <c r="AE86" i="19"/>
  <c r="AE199" i="19"/>
  <c r="AF58" i="19"/>
  <c r="AF307" i="19"/>
  <c r="AF292" i="19"/>
  <c r="M47" i="19"/>
  <c r="U227" i="19"/>
  <c r="Z227" i="19"/>
  <c r="I227" i="19"/>
  <c r="Q227" i="19"/>
  <c r="K227" i="19"/>
  <c r="AE227" i="19"/>
  <c r="V227" i="19"/>
  <c r="AD227" i="19"/>
  <c r="AB227" i="19"/>
  <c r="AA227" i="19"/>
  <c r="J227" i="19"/>
  <c r="W227" i="19"/>
  <c r="AC227" i="19"/>
  <c r="T227" i="19"/>
  <c r="S227" i="19"/>
  <c r="Y227" i="19"/>
  <c r="P227" i="19"/>
  <c r="E227" i="19"/>
  <c r="L227" i="19"/>
  <c r="R227" i="19"/>
  <c r="X227" i="19"/>
  <c r="AF227" i="19"/>
  <c r="N215" i="19"/>
  <c r="F254" i="19"/>
  <c r="F215" i="19"/>
  <c r="F164" i="19"/>
  <c r="F87" i="19"/>
  <c r="F264" i="19"/>
  <c r="F265" i="19"/>
  <c r="F165" i="19"/>
  <c r="F59" i="19"/>
  <c r="F60" i="19"/>
  <c r="F4" i="19"/>
  <c r="F5" i="19"/>
  <c r="F129" i="19"/>
  <c r="F28" i="19"/>
  <c r="F6" i="19"/>
  <c r="F110" i="19"/>
  <c r="F7" i="19"/>
  <c r="F8" i="19"/>
  <c r="F293" i="19"/>
  <c r="F130" i="19"/>
  <c r="F186" i="19"/>
  <c r="F228" i="19"/>
  <c r="F244" i="19"/>
  <c r="F143" i="19"/>
  <c r="F61" i="19"/>
  <c r="F294" i="19"/>
  <c r="F266" i="19"/>
  <c r="F267" i="19"/>
  <c r="F229" i="19"/>
  <c r="F187" i="19"/>
  <c r="F309" i="19"/>
  <c r="F230" i="19"/>
  <c r="F310" i="19"/>
  <c r="F29" i="19"/>
  <c r="F30" i="19"/>
  <c r="F188" i="19"/>
  <c r="F200" i="19"/>
  <c r="F31" i="19"/>
  <c r="F295" i="19"/>
  <c r="F9" i="19"/>
  <c r="F296" i="19"/>
  <c r="F111" i="19"/>
  <c r="F112" i="19"/>
  <c r="F88" i="19"/>
  <c r="F32" i="19"/>
  <c r="F113" i="19"/>
  <c r="F311" i="19"/>
  <c r="F297" i="19"/>
  <c r="F245" i="19"/>
  <c r="F268" i="19"/>
  <c r="F166" i="19"/>
  <c r="F298" i="19"/>
  <c r="F144" i="19"/>
  <c r="F62" i="19"/>
  <c r="F145" i="19"/>
  <c r="F312" i="19"/>
  <c r="F201" i="19"/>
  <c r="F114" i="19"/>
  <c r="F89" i="19"/>
  <c r="F167" i="19"/>
  <c r="F10" i="19"/>
  <c r="F202" i="19"/>
  <c r="F115" i="19"/>
  <c r="F168" i="19"/>
  <c r="F246" i="19"/>
  <c r="F169" i="19"/>
  <c r="F63" i="19"/>
  <c r="F170" i="19"/>
  <c r="F116" i="19"/>
  <c r="F269" i="19"/>
  <c r="F64" i="19"/>
  <c r="F216" i="19"/>
  <c r="F131" i="19"/>
  <c r="F65" i="19"/>
  <c r="F66" i="19"/>
  <c r="F90" i="19"/>
  <c r="F117" i="19"/>
  <c r="F189" i="19"/>
  <c r="F217" i="19"/>
  <c r="F67" i="19"/>
  <c r="F68" i="19"/>
  <c r="F146" i="19"/>
  <c r="F33" i="19"/>
  <c r="F34" i="19"/>
  <c r="F270" i="19"/>
  <c r="F299" i="19"/>
  <c r="F91" i="19"/>
  <c r="F231" i="19"/>
  <c r="F171" i="19"/>
  <c r="F92" i="19"/>
  <c r="F35" i="19"/>
  <c r="F11" i="19"/>
  <c r="F69" i="19"/>
  <c r="F218" i="19"/>
  <c r="F147" i="19"/>
  <c r="F148" i="19"/>
  <c r="F93" i="19"/>
  <c r="F12" i="19"/>
  <c r="F190" i="19"/>
  <c r="F300" i="19"/>
  <c r="F13" i="19"/>
  <c r="F247" i="19"/>
  <c r="F248" i="19"/>
  <c r="F301" i="19"/>
  <c r="F36" i="19"/>
  <c r="F191" i="19"/>
  <c r="F37" i="19"/>
  <c r="F70" i="19"/>
  <c r="F172" i="19"/>
  <c r="F149" i="19"/>
  <c r="F173" i="19"/>
  <c r="F271" i="19"/>
  <c r="F219" i="19"/>
  <c r="F313" i="19"/>
  <c r="F249" i="19"/>
  <c r="F250" i="19"/>
  <c r="F272" i="19"/>
  <c r="F302" i="19"/>
  <c r="F150" i="19"/>
  <c r="F132" i="19"/>
  <c r="F38" i="19"/>
  <c r="F94" i="19"/>
  <c r="F133" i="19"/>
  <c r="F39" i="19"/>
  <c r="F134" i="19"/>
  <c r="F71" i="19"/>
  <c r="F203" i="19"/>
  <c r="F135" i="19"/>
  <c r="F204" i="19"/>
  <c r="F314" i="19"/>
  <c r="F315" i="19"/>
  <c r="F40" i="19"/>
  <c r="F192" i="19"/>
  <c r="F273" i="19"/>
  <c r="F174" i="19"/>
  <c r="F232" i="19"/>
  <c r="F251" i="19"/>
  <c r="F193" i="19"/>
  <c r="F72" i="19"/>
  <c r="F175" i="19"/>
  <c r="F194" i="19"/>
  <c r="F274" i="19"/>
  <c r="F95" i="19"/>
  <c r="F176" i="19"/>
  <c r="F118" i="19"/>
  <c r="F252" i="19"/>
  <c r="F96" i="19"/>
  <c r="F275" i="19"/>
  <c r="F220" i="19"/>
  <c r="F151" i="19"/>
  <c r="F14" i="19"/>
  <c r="F136" i="19"/>
  <c r="F276" i="19"/>
  <c r="F316" i="19"/>
  <c r="F177" i="19"/>
  <c r="F152" i="19"/>
  <c r="F205" i="19"/>
  <c r="F15" i="19"/>
  <c r="F206" i="19"/>
  <c r="F233" i="19"/>
  <c r="F41" i="19"/>
  <c r="F97" i="19"/>
  <c r="F195" i="19"/>
  <c r="F153" i="19"/>
  <c r="F234" i="19"/>
  <c r="F277" i="19"/>
  <c r="F42" i="19"/>
  <c r="F43" i="19"/>
  <c r="F178" i="19"/>
  <c r="F207" i="19"/>
  <c r="F221" i="19"/>
  <c r="F235" i="19"/>
  <c r="F317" i="19"/>
  <c r="F73" i="19"/>
  <c r="F74" i="19"/>
  <c r="F16" i="19"/>
  <c r="F222" i="19"/>
  <c r="F98" i="19"/>
  <c r="F223" i="19"/>
  <c r="F119" i="19"/>
  <c r="F179" i="19"/>
  <c r="F99" i="19"/>
  <c r="F75" i="19"/>
  <c r="F120" i="19"/>
  <c r="F17" i="19"/>
  <c r="F44" i="19"/>
  <c r="F121" i="19"/>
  <c r="F76" i="19"/>
  <c r="F208" i="19"/>
  <c r="F45" i="19"/>
  <c r="F236" i="19"/>
  <c r="F100" i="19"/>
  <c r="F18" i="19"/>
  <c r="F253" i="19"/>
  <c r="F318" i="19"/>
  <c r="F137" i="19"/>
  <c r="F278" i="19"/>
  <c r="F77" i="19"/>
  <c r="F154" i="19"/>
  <c r="F138" i="19"/>
  <c r="F78" i="19"/>
  <c r="F303" i="19"/>
  <c r="F122" i="19"/>
  <c r="F155" i="19"/>
  <c r="F101" i="19"/>
  <c r="F319" i="19"/>
  <c r="F209" i="19"/>
  <c r="F279" i="19"/>
  <c r="F237" i="19"/>
  <c r="F139" i="19"/>
  <c r="F280" i="19"/>
  <c r="F281" i="19"/>
  <c r="F46" i="19"/>
  <c r="F79" i="19"/>
  <c r="F19" i="19"/>
  <c r="F156" i="19"/>
  <c r="F282" i="19"/>
  <c r="F283" i="19"/>
  <c r="F284" i="19"/>
  <c r="F304" i="19"/>
  <c r="F255" i="19"/>
  <c r="F210" i="19"/>
  <c r="F123" i="19"/>
  <c r="F80" i="19"/>
  <c r="F305" i="19"/>
  <c r="F285" i="19"/>
  <c r="F48" i="19"/>
  <c r="F157" i="19"/>
  <c r="F256" i="19"/>
  <c r="F158" i="19"/>
  <c r="F49" i="19"/>
  <c r="F257" i="19"/>
  <c r="F238" i="19"/>
  <c r="F286" i="19"/>
  <c r="F50" i="19"/>
  <c r="F81" i="19"/>
  <c r="F20" i="19"/>
  <c r="F211" i="19"/>
  <c r="F102" i="19"/>
  <c r="F21" i="19"/>
  <c r="F82" i="19"/>
  <c r="F159" i="19"/>
  <c r="F103" i="19"/>
  <c r="F196" i="19"/>
  <c r="F22" i="19"/>
  <c r="F197" i="19"/>
  <c r="F51" i="19"/>
  <c r="F239" i="19"/>
  <c r="F124" i="19"/>
  <c r="F23" i="19"/>
  <c r="F52" i="19"/>
  <c r="F125" i="19"/>
  <c r="F104" i="19"/>
  <c r="F258" i="19"/>
  <c r="F259" i="19"/>
  <c r="F53" i="19"/>
  <c r="F54" i="19"/>
  <c r="F24" i="19"/>
  <c r="F55" i="19"/>
  <c r="F198" i="19"/>
  <c r="F140" i="19"/>
  <c r="F83" i="19"/>
  <c r="F224" i="19"/>
  <c r="F240" i="19"/>
  <c r="F84" i="19"/>
  <c r="F287" i="19"/>
  <c r="F160" i="19"/>
  <c r="F56" i="19"/>
  <c r="F25" i="19"/>
  <c r="F241" i="19"/>
  <c r="F306" i="19"/>
  <c r="F161" i="19"/>
  <c r="F212" i="19"/>
  <c r="F225" i="19"/>
  <c r="F260" i="19"/>
  <c r="F180" i="19"/>
  <c r="F288" i="19"/>
  <c r="F261" i="19"/>
  <c r="F57" i="19"/>
  <c r="F242" i="19"/>
  <c r="F85" i="19"/>
  <c r="F126" i="19"/>
  <c r="F127" i="19"/>
  <c r="F226" i="19"/>
  <c r="F105" i="19"/>
  <c r="F181" i="19"/>
  <c r="F182" i="19"/>
  <c r="F289" i="19"/>
  <c r="F162" i="19"/>
  <c r="F290" i="19"/>
  <c r="F291" i="19"/>
  <c r="F106" i="19"/>
  <c r="F141" i="19"/>
  <c r="F107" i="19"/>
  <c r="F183" i="19"/>
  <c r="N272" i="19"/>
  <c r="N274" i="19"/>
  <c r="N286" i="19"/>
  <c r="N287" i="19"/>
  <c r="N256" i="19"/>
  <c r="N157" i="19"/>
  <c r="N179" i="19"/>
  <c r="N294" i="19"/>
  <c r="N298" i="19"/>
  <c r="N309" i="19"/>
  <c r="N312" i="19"/>
  <c r="N317" i="19"/>
  <c r="N6" i="19"/>
  <c r="N9" i="19"/>
  <c r="N11" i="19"/>
  <c r="N17" i="19"/>
  <c r="N24" i="19"/>
  <c r="N187" i="19"/>
  <c r="N194" i="19"/>
  <c r="N203" i="19"/>
  <c r="N207" i="19"/>
  <c r="N164" i="19"/>
  <c r="N165" i="19"/>
  <c r="N59" i="19"/>
  <c r="N60" i="19"/>
  <c r="N4" i="19"/>
  <c r="N5" i="19"/>
  <c r="N129" i="19"/>
  <c r="N28" i="19"/>
  <c r="N110" i="19"/>
  <c r="N7" i="19"/>
  <c r="N8" i="19"/>
  <c r="N293" i="19"/>
  <c r="N130" i="19"/>
  <c r="N186" i="19"/>
  <c r="N228" i="19"/>
  <c r="N244" i="19"/>
  <c r="N143" i="19"/>
  <c r="N61" i="19"/>
  <c r="N266" i="19"/>
  <c r="N267" i="19"/>
  <c r="N229" i="19"/>
  <c r="N230" i="19"/>
  <c r="N310" i="19"/>
  <c r="N29" i="19"/>
  <c r="N30" i="19"/>
  <c r="N188" i="19"/>
  <c r="N200" i="19"/>
  <c r="N31" i="19"/>
  <c r="N295" i="19"/>
  <c r="N296" i="19"/>
  <c r="N111" i="19"/>
  <c r="N112" i="19"/>
  <c r="N88" i="19"/>
  <c r="N32" i="19"/>
  <c r="N113" i="19"/>
  <c r="N311" i="19"/>
  <c r="N297" i="19"/>
  <c r="N245" i="19"/>
  <c r="N268" i="19"/>
  <c r="N166" i="19"/>
  <c r="N144" i="19"/>
  <c r="N62" i="19"/>
  <c r="N145" i="19"/>
  <c r="N201" i="19"/>
  <c r="N114" i="19"/>
  <c r="N89" i="19"/>
  <c r="N167" i="19"/>
  <c r="N10" i="19"/>
  <c r="N202" i="19"/>
  <c r="N115" i="19"/>
  <c r="N168" i="19"/>
  <c r="N246" i="19"/>
  <c r="N169" i="19"/>
  <c r="N63" i="19"/>
  <c r="N170" i="19"/>
  <c r="N116" i="19"/>
  <c r="N269" i="19"/>
  <c r="N64" i="19"/>
  <c r="N216" i="19"/>
  <c r="N131" i="19"/>
  <c r="N65" i="19"/>
  <c r="N66" i="19"/>
  <c r="N90" i="19"/>
  <c r="N117" i="19"/>
  <c r="N189" i="19"/>
  <c r="N217" i="19"/>
  <c r="N67" i="19"/>
  <c r="N68" i="19"/>
  <c r="N146" i="19"/>
  <c r="N33" i="19"/>
  <c r="N34" i="19"/>
  <c r="N270" i="19"/>
  <c r="N299" i="19"/>
  <c r="N91" i="19"/>
  <c r="N231" i="19"/>
  <c r="N171" i="19"/>
  <c r="N92" i="19"/>
  <c r="N35" i="19"/>
  <c r="N69" i="19"/>
  <c r="N218" i="19"/>
  <c r="N147" i="19"/>
  <c r="N148" i="19"/>
  <c r="N93" i="19"/>
  <c r="N12" i="19"/>
  <c r="N190" i="19"/>
  <c r="N300" i="19"/>
  <c r="N13" i="19"/>
  <c r="N247" i="19"/>
  <c r="N248" i="19"/>
  <c r="N301" i="19"/>
  <c r="N36" i="19"/>
  <c r="N191" i="19"/>
  <c r="N37" i="19"/>
  <c r="N70" i="19"/>
  <c r="N172" i="19"/>
  <c r="N149" i="19"/>
  <c r="N173" i="19"/>
  <c r="N271" i="19"/>
  <c r="N219" i="19"/>
  <c r="N313" i="19"/>
  <c r="N249" i="19"/>
  <c r="N250" i="19"/>
  <c r="N302" i="19"/>
  <c r="N150" i="19"/>
  <c r="N132" i="19"/>
  <c r="N38" i="19"/>
  <c r="N94" i="19"/>
  <c r="N133" i="19"/>
  <c r="N39" i="19"/>
  <c r="N134" i="19"/>
  <c r="N71" i="19"/>
  <c r="N135" i="19"/>
  <c r="N204" i="19"/>
  <c r="N314" i="19"/>
  <c r="N315" i="19"/>
  <c r="N40" i="19"/>
  <c r="N192" i="19"/>
  <c r="N273" i="19"/>
  <c r="N174" i="19"/>
  <c r="N232" i="19"/>
  <c r="N251" i="19"/>
  <c r="N193" i="19"/>
  <c r="N72" i="19"/>
  <c r="N175" i="19"/>
  <c r="N95" i="19"/>
  <c r="N176" i="19"/>
  <c r="N118" i="19"/>
  <c r="N252" i="19"/>
  <c r="N96" i="19"/>
  <c r="N275" i="19"/>
  <c r="N220" i="19"/>
  <c r="N151" i="19"/>
  <c r="N14" i="19"/>
  <c r="N136" i="19"/>
  <c r="N276" i="19"/>
  <c r="N316" i="19"/>
  <c r="N177" i="19"/>
  <c r="N152" i="19"/>
  <c r="N205" i="19"/>
  <c r="N15" i="19"/>
  <c r="N206" i="19"/>
  <c r="N233" i="19"/>
  <c r="N41" i="19"/>
  <c r="N97" i="19"/>
  <c r="N195" i="19"/>
  <c r="N153" i="19"/>
  <c r="N234" i="19"/>
  <c r="N277" i="19"/>
  <c r="N42" i="19"/>
  <c r="N43" i="19"/>
  <c r="N178" i="19"/>
  <c r="N221" i="19"/>
  <c r="N235" i="19"/>
  <c r="N73" i="19"/>
  <c r="N74" i="19"/>
  <c r="N16" i="19"/>
  <c r="N222" i="19"/>
  <c r="N98" i="19"/>
  <c r="N223" i="19"/>
  <c r="N119" i="19"/>
  <c r="N99" i="19"/>
  <c r="N75" i="19"/>
  <c r="N120" i="19"/>
  <c r="N44" i="19"/>
  <c r="N121" i="19"/>
  <c r="N76" i="19"/>
  <c r="N208" i="19"/>
  <c r="N45" i="19"/>
  <c r="N236" i="19"/>
  <c r="N100" i="19"/>
  <c r="N18" i="19"/>
  <c r="N253" i="19"/>
  <c r="N318" i="19"/>
  <c r="N137" i="19"/>
  <c r="N278" i="19"/>
  <c r="N77" i="19"/>
  <c r="N154" i="19"/>
  <c r="N138" i="19"/>
  <c r="N78" i="19"/>
  <c r="N303" i="19"/>
  <c r="N122" i="19"/>
  <c r="N155" i="19"/>
  <c r="N101" i="19"/>
  <c r="N319" i="19"/>
  <c r="N209" i="19"/>
  <c r="N279" i="19"/>
  <c r="N237" i="19"/>
  <c r="N139" i="19"/>
  <c r="N280" i="19"/>
  <c r="N281" i="19"/>
  <c r="N46" i="19"/>
  <c r="N79" i="19"/>
  <c r="N19" i="19"/>
  <c r="N156" i="19"/>
  <c r="N282" i="19"/>
  <c r="N283" i="19"/>
  <c r="N284" i="19"/>
  <c r="N304" i="19"/>
  <c r="N255" i="19"/>
  <c r="N210" i="19"/>
  <c r="N123" i="19"/>
  <c r="N80" i="19"/>
  <c r="N305" i="19"/>
  <c r="N285" i="19"/>
  <c r="N48" i="19"/>
  <c r="N158" i="19"/>
  <c r="N49" i="19"/>
  <c r="N257" i="19"/>
  <c r="N238" i="19"/>
  <c r="N50" i="19"/>
  <c r="N81" i="19"/>
  <c r="N20" i="19"/>
  <c r="N211" i="19"/>
  <c r="N102" i="19"/>
  <c r="N21" i="19"/>
  <c r="N82" i="19"/>
  <c r="N159" i="19"/>
  <c r="N103" i="19"/>
  <c r="N196" i="19"/>
  <c r="N22" i="19"/>
  <c r="N197" i="19"/>
  <c r="N51" i="19"/>
  <c r="N239" i="19"/>
  <c r="N124" i="19"/>
  <c r="N23" i="19"/>
  <c r="N52" i="19"/>
  <c r="N125" i="19"/>
  <c r="N104" i="19"/>
  <c r="N258" i="19"/>
  <c r="N259" i="19"/>
  <c r="N53" i="19"/>
  <c r="N54" i="19"/>
  <c r="N55" i="19"/>
  <c r="N198" i="19"/>
  <c r="N140" i="19"/>
  <c r="N83" i="19"/>
  <c r="N224" i="19"/>
  <c r="N240" i="19"/>
  <c r="N84" i="19"/>
  <c r="N160" i="19"/>
  <c r="N56" i="19"/>
  <c r="N25" i="19"/>
  <c r="N241" i="19"/>
  <c r="N306" i="19"/>
  <c r="N161" i="19"/>
  <c r="N212" i="19"/>
  <c r="N225" i="19"/>
  <c r="N260" i="19"/>
  <c r="N180" i="19"/>
  <c r="N288" i="19"/>
  <c r="N261" i="19"/>
  <c r="N57" i="19"/>
  <c r="N242" i="19"/>
  <c r="N85" i="19"/>
  <c r="N126" i="19"/>
  <c r="N127" i="19"/>
  <c r="N226" i="19"/>
  <c r="N105" i="19"/>
  <c r="N181" i="19"/>
  <c r="N182" i="19"/>
  <c r="N289" i="19"/>
  <c r="N162" i="19"/>
  <c r="N290" i="19"/>
  <c r="N291" i="19"/>
  <c r="N106" i="19"/>
  <c r="N141" i="19"/>
  <c r="N107" i="19"/>
  <c r="N183" i="19"/>
  <c r="N264" i="19"/>
  <c r="N265" i="19"/>
  <c r="AG214" i="19" l="1"/>
  <c r="AG308" i="19"/>
  <c r="AG185" i="19"/>
  <c r="AG263" i="19"/>
  <c r="AG109" i="19"/>
  <c r="N108" i="19"/>
  <c r="N163" i="19"/>
  <c r="N128" i="19"/>
  <c r="N184" i="19"/>
  <c r="F213" i="19"/>
  <c r="F199" i="19"/>
  <c r="F142" i="19"/>
  <c r="F108" i="19"/>
  <c r="F58" i="19"/>
  <c r="N243" i="19"/>
  <c r="N142" i="19"/>
  <c r="F307" i="19"/>
  <c r="F26" i="19"/>
  <c r="F27" i="19" s="1"/>
  <c r="F243" i="19"/>
  <c r="F292" i="19"/>
  <c r="N262" i="19"/>
  <c r="N58" i="19"/>
  <c r="F184" i="19"/>
  <c r="N199" i="19"/>
  <c r="N292" i="19"/>
  <c r="N26" i="19"/>
  <c r="N27" i="19" s="1"/>
  <c r="N320" i="19"/>
  <c r="N321" i="19" s="1"/>
  <c r="N307" i="19"/>
  <c r="F163" i="19"/>
  <c r="F128" i="19"/>
  <c r="F86" i="19"/>
  <c r="N213" i="19"/>
  <c r="N86" i="19"/>
  <c r="F320" i="19"/>
  <c r="F321" i="19" s="1"/>
  <c r="F262" i="19"/>
  <c r="S214" i="19"/>
  <c r="E214" i="19"/>
  <c r="T185" i="19"/>
  <c r="J214" i="19"/>
  <c r="F227" i="19"/>
  <c r="N227" i="19"/>
  <c r="AF214" i="19"/>
  <c r="S185" i="19"/>
  <c r="AD185" i="19"/>
  <c r="R214" i="19"/>
  <c r="P214" i="19"/>
  <c r="Y214" i="19"/>
  <c r="U214" i="19"/>
  <c r="AE214" i="19"/>
  <c r="Q214" i="19"/>
  <c r="AC214" i="19"/>
  <c r="Z214" i="19"/>
  <c r="X214" i="19"/>
  <c r="W214" i="19"/>
  <c r="V214" i="19"/>
  <c r="AA214" i="19"/>
  <c r="T214" i="19"/>
  <c r="AB214" i="19"/>
  <c r="AD214" i="19"/>
  <c r="P185" i="19"/>
  <c r="L214" i="19"/>
  <c r="K214" i="19"/>
  <c r="W185" i="19"/>
  <c r="Y185" i="19"/>
  <c r="AF185" i="19"/>
  <c r="R185" i="19"/>
  <c r="Z185" i="19"/>
  <c r="AC185" i="19"/>
  <c r="U185" i="19"/>
  <c r="Q185" i="19"/>
  <c r="V185" i="19"/>
  <c r="AA185" i="19"/>
  <c r="X185" i="19"/>
  <c r="AB185" i="19"/>
  <c r="AE185" i="19"/>
  <c r="J185" i="19"/>
  <c r="L185" i="19"/>
  <c r="K185" i="19"/>
  <c r="E185" i="19"/>
  <c r="E109" i="19"/>
  <c r="AF109" i="19"/>
  <c r="AF308" i="19"/>
  <c r="AF263" i="19"/>
  <c r="AD263" i="19"/>
  <c r="AB308" i="19"/>
  <c r="AC308" i="19"/>
  <c r="AD308" i="19"/>
  <c r="AB109" i="19"/>
  <c r="AC263" i="19"/>
  <c r="AB263" i="19"/>
  <c r="AD109" i="19"/>
  <c r="AC109" i="19"/>
  <c r="AE263" i="19"/>
  <c r="AE308" i="19"/>
  <c r="AE109" i="19"/>
  <c r="Y308" i="19"/>
  <c r="Z308" i="19"/>
  <c r="S308" i="19"/>
  <c r="P263" i="19"/>
  <c r="S263" i="19"/>
  <c r="R308" i="19"/>
  <c r="E308" i="19"/>
  <c r="AA308" i="19"/>
  <c r="X263" i="19"/>
  <c r="E263" i="19"/>
  <c r="AA263" i="19"/>
  <c r="AA109" i="19"/>
  <c r="T263" i="19"/>
  <c r="W263" i="19"/>
  <c r="T109" i="19"/>
  <c r="S109" i="19"/>
  <c r="Q308" i="19"/>
  <c r="R109" i="19"/>
  <c r="Z109" i="19"/>
  <c r="J109" i="19"/>
  <c r="U109" i="19"/>
  <c r="R263" i="19"/>
  <c r="Z263" i="19"/>
  <c r="J263" i="19"/>
  <c r="U263" i="19"/>
  <c r="K308" i="19"/>
  <c r="P308" i="19"/>
  <c r="P109" i="19"/>
  <c r="X109" i="19"/>
  <c r="L109" i="19"/>
  <c r="W109" i="19"/>
  <c r="J308" i="19"/>
  <c r="U308" i="19"/>
  <c r="T308" i="19"/>
  <c r="K109" i="19"/>
  <c r="V109" i="19"/>
  <c r="Q109" i="19"/>
  <c r="Y109" i="19"/>
  <c r="K263" i="19"/>
  <c r="V263" i="19"/>
  <c r="L308" i="19"/>
  <c r="W308" i="19"/>
  <c r="L263" i="19"/>
  <c r="Q263" i="19"/>
  <c r="Y263" i="19"/>
  <c r="V308" i="19"/>
  <c r="X308" i="19"/>
  <c r="O101" i="19"/>
  <c r="O78" i="19"/>
  <c r="O74" i="19"/>
  <c r="O174" i="19"/>
  <c r="O113" i="19"/>
  <c r="O200" i="19"/>
  <c r="O310" i="19"/>
  <c r="O194" i="19"/>
  <c r="O312" i="19"/>
  <c r="G127" i="19"/>
  <c r="G224" i="19"/>
  <c r="G304" i="19"/>
  <c r="G76" i="19"/>
  <c r="G152" i="19"/>
  <c r="G300" i="19"/>
  <c r="G170" i="19"/>
  <c r="G168" i="19"/>
  <c r="O224" i="19"/>
  <c r="O55" i="19"/>
  <c r="O80" i="19"/>
  <c r="O153" i="19"/>
  <c r="O233" i="19"/>
  <c r="O193" i="19"/>
  <c r="O273" i="19"/>
  <c r="O134" i="19"/>
  <c r="O89" i="19"/>
  <c r="O61" i="19"/>
  <c r="O186" i="19"/>
  <c r="O7" i="19"/>
  <c r="O291" i="19"/>
  <c r="O182" i="19"/>
  <c r="O306" i="19"/>
  <c r="O160" i="19"/>
  <c r="O82" i="19"/>
  <c r="O284" i="19"/>
  <c r="O280" i="19"/>
  <c r="O209" i="19"/>
  <c r="O318" i="19"/>
  <c r="O235" i="19"/>
  <c r="O206" i="19"/>
  <c r="O177" i="19"/>
  <c r="O96" i="19"/>
  <c r="O37" i="19"/>
  <c r="O146" i="19"/>
  <c r="O202" i="19"/>
  <c r="O88" i="19"/>
  <c r="G141" i="19"/>
  <c r="G288" i="19"/>
  <c r="G82" i="19"/>
  <c r="G256" i="19"/>
  <c r="G283" i="19"/>
  <c r="G303" i="19"/>
  <c r="G207" i="19"/>
  <c r="G97" i="19"/>
  <c r="G15" i="19"/>
  <c r="G252" i="19"/>
  <c r="G273" i="19"/>
  <c r="G314" i="19"/>
  <c r="G71" i="19"/>
  <c r="G313" i="19"/>
  <c r="G92" i="19"/>
  <c r="G269" i="19"/>
  <c r="G169" i="19"/>
  <c r="G111" i="19"/>
  <c r="G187" i="19"/>
  <c r="G294" i="19"/>
  <c r="G28" i="19"/>
  <c r="G254" i="19"/>
  <c r="O141" i="19"/>
  <c r="O69" i="19"/>
  <c r="O34" i="19"/>
  <c r="O170" i="19"/>
  <c r="O228" i="19"/>
  <c r="O265" i="19"/>
  <c r="O225" i="19"/>
  <c r="O241" i="19"/>
  <c r="O125" i="19"/>
  <c r="O283" i="19"/>
  <c r="O79" i="19"/>
  <c r="O253" i="19"/>
  <c r="O16" i="19"/>
  <c r="O97" i="19"/>
  <c r="O151" i="19"/>
  <c r="O175" i="19"/>
  <c r="O133" i="19"/>
  <c r="O149" i="19"/>
  <c r="O68" i="19"/>
  <c r="O117" i="19"/>
  <c r="O131" i="19"/>
  <c r="O201" i="19"/>
  <c r="O60" i="19"/>
  <c r="O17" i="19"/>
  <c r="O317" i="19"/>
  <c r="G106" i="19"/>
  <c r="G198" i="19"/>
  <c r="G53" i="19"/>
  <c r="G125" i="19"/>
  <c r="G21" i="19"/>
  <c r="G282" i="19"/>
  <c r="G46" i="19"/>
  <c r="G101" i="19"/>
  <c r="G78" i="19"/>
  <c r="G278" i="19"/>
  <c r="G208" i="19"/>
  <c r="G205" i="19"/>
  <c r="G251" i="19"/>
  <c r="G204" i="19"/>
  <c r="G272" i="19"/>
  <c r="G93" i="19"/>
  <c r="G69" i="19"/>
  <c r="G131" i="19"/>
  <c r="G201" i="19"/>
  <c r="G61" i="19"/>
  <c r="O215" i="19"/>
  <c r="O240" i="19"/>
  <c r="O259" i="19"/>
  <c r="O51" i="19"/>
  <c r="O102" i="19"/>
  <c r="O158" i="19"/>
  <c r="O305" i="19"/>
  <c r="O255" i="19"/>
  <c r="O276" i="19"/>
  <c r="O220" i="19"/>
  <c r="O72" i="19"/>
  <c r="O167" i="19"/>
  <c r="O145" i="19"/>
  <c r="G259" i="19"/>
  <c r="G52" i="19"/>
  <c r="G103" i="19"/>
  <c r="G49" i="19"/>
  <c r="G119" i="19"/>
  <c r="G250" i="19"/>
  <c r="G271" i="19"/>
  <c r="G11" i="19"/>
  <c r="G297" i="19"/>
  <c r="G5" i="19"/>
  <c r="G165" i="19"/>
  <c r="O242" i="19"/>
  <c r="O281" i="19"/>
  <c r="O75" i="19"/>
  <c r="O98" i="19"/>
  <c r="O271" i="19"/>
  <c r="O70" i="19"/>
  <c r="O300" i="19"/>
  <c r="O148" i="19"/>
  <c r="O35" i="19"/>
  <c r="O217" i="19"/>
  <c r="O309" i="19"/>
  <c r="G107" i="19"/>
  <c r="G290" i="19"/>
  <c r="G126" i="19"/>
  <c r="G123" i="19"/>
  <c r="G154" i="19"/>
  <c r="G318" i="19"/>
  <c r="G121" i="19"/>
  <c r="G221" i="19"/>
  <c r="G195" i="19"/>
  <c r="G14" i="19"/>
  <c r="G35" i="19"/>
  <c r="G63" i="19"/>
  <c r="G115" i="19"/>
  <c r="G145" i="19"/>
  <c r="G166" i="19"/>
  <c r="G309" i="19"/>
  <c r="G215" i="19"/>
  <c r="G240" i="19"/>
  <c r="G67" i="19"/>
  <c r="G68" i="19"/>
  <c r="G18" i="19"/>
  <c r="G10" i="19"/>
  <c r="G180" i="19"/>
  <c r="O41" i="19"/>
  <c r="O261" i="19"/>
  <c r="G222" i="19"/>
  <c r="O203" i="19"/>
  <c r="O48" i="19"/>
  <c r="O244" i="19"/>
  <c r="O290" i="19"/>
  <c r="O303" i="19"/>
  <c r="O246" i="19"/>
  <c r="O81" i="19"/>
  <c r="O210" i="19"/>
  <c r="O198" i="19"/>
  <c r="O13" i="19"/>
  <c r="O293" i="19"/>
  <c r="O4" i="19"/>
  <c r="G281" i="19"/>
  <c r="O124" i="19"/>
  <c r="O204" i="19"/>
  <c r="O100" i="19"/>
  <c r="O208" i="19"/>
  <c r="G284" i="19"/>
  <c r="O165" i="19"/>
  <c r="G197" i="19"/>
  <c r="O62" i="19"/>
  <c r="O304" i="19"/>
  <c r="G137" i="19"/>
  <c r="G206" i="19"/>
  <c r="O64" i="19"/>
  <c r="O19" i="19"/>
  <c r="O301" i="19"/>
  <c r="O138" i="19"/>
  <c r="O56" i="19"/>
  <c r="O14" i="19"/>
  <c r="O115" i="19"/>
  <c r="O286" i="19"/>
  <c r="O250" i="19"/>
  <c r="G96" i="19"/>
  <c r="O188" i="19"/>
  <c r="O192" i="19"/>
  <c r="O249" i="19"/>
  <c r="G6" i="19"/>
  <c r="O245" i="19"/>
  <c r="O230" i="19"/>
  <c r="G74" i="19"/>
  <c r="G37" i="19"/>
  <c r="O294" i="19"/>
  <c r="O189" i="19"/>
  <c r="G147" i="19"/>
  <c r="G181" i="19"/>
  <c r="G95" i="19"/>
  <c r="G133" i="19"/>
  <c r="G158" i="19"/>
  <c r="G253" i="19"/>
  <c r="G25" i="19"/>
  <c r="G139" i="19"/>
  <c r="G162" i="19"/>
  <c r="G124" i="19"/>
  <c r="G4" i="19"/>
  <c r="G193" i="19"/>
  <c r="G316" i="19"/>
  <c r="G238" i="19"/>
  <c r="G173" i="19"/>
  <c r="G177" i="19"/>
  <c r="G85" i="19"/>
  <c r="G211" i="19"/>
  <c r="G42" i="19"/>
  <c r="G286" i="19"/>
  <c r="G159" i="19"/>
  <c r="G287" i="19"/>
  <c r="G31" i="19"/>
  <c r="G155" i="19"/>
  <c r="O114" i="19"/>
  <c r="O32" i="19"/>
  <c r="O12" i="19"/>
  <c r="O135" i="19"/>
  <c r="O278" i="19"/>
  <c r="O277" i="19"/>
  <c r="O83" i="19"/>
  <c r="O22" i="19"/>
  <c r="O282" i="19"/>
  <c r="O298" i="19"/>
  <c r="O111" i="19"/>
  <c r="G30" i="19"/>
  <c r="O73" i="19"/>
  <c r="G274" i="19"/>
  <c r="O191" i="19"/>
  <c r="G66" i="19"/>
  <c r="G248" i="19"/>
  <c r="O130" i="19"/>
  <c r="O302" i="19"/>
  <c r="O236" i="19"/>
  <c r="O136" i="19"/>
  <c r="O137" i="19"/>
  <c r="G72" i="19"/>
  <c r="G210" i="19"/>
  <c r="G223" i="19"/>
  <c r="O319" i="19"/>
  <c r="O71" i="19"/>
  <c r="O248" i="19"/>
  <c r="O28" i="19"/>
  <c r="O187" i="19"/>
  <c r="O9" i="19"/>
  <c r="O229" i="19"/>
  <c r="G20" i="19"/>
  <c r="G24" i="19"/>
  <c r="O8" i="19"/>
  <c r="O116" i="19"/>
  <c r="O315" i="19"/>
  <c r="O285" i="19"/>
  <c r="O40" i="19"/>
  <c r="G94" i="19"/>
  <c r="O161" i="19"/>
  <c r="O190" i="19"/>
  <c r="O239" i="19"/>
  <c r="O129" i="19"/>
  <c r="O216" i="19"/>
  <c r="O84" i="19"/>
  <c r="O103" i="19"/>
  <c r="O140" i="19"/>
  <c r="O166" i="19"/>
  <c r="O251" i="19"/>
  <c r="O90" i="19"/>
  <c r="O20" i="19"/>
  <c r="O288" i="19"/>
  <c r="O205" i="19"/>
  <c r="O110" i="19"/>
  <c r="O36" i="19"/>
  <c r="G130" i="19"/>
  <c r="G178" i="19"/>
  <c r="G306" i="19"/>
  <c r="G161" i="19"/>
  <c r="G156" i="19"/>
  <c r="G242" i="19"/>
  <c r="G312" i="19"/>
  <c r="G257" i="19"/>
  <c r="G50" i="19"/>
  <c r="G48" i="19"/>
  <c r="G260" i="19"/>
  <c r="G237" i="19"/>
  <c r="G231" i="19"/>
  <c r="G143" i="19"/>
  <c r="G132" i="19"/>
  <c r="G179" i="19"/>
  <c r="G239" i="19"/>
  <c r="G194" i="19"/>
  <c r="G233" i="19"/>
  <c r="O156" i="19"/>
  <c r="O181" i="19"/>
  <c r="O122" i="19"/>
  <c r="O123" i="19"/>
  <c r="O183" i="19"/>
  <c r="O256" i="19"/>
  <c r="O159" i="19"/>
  <c r="O21" i="19"/>
  <c r="O53" i="19"/>
  <c r="O112" i="19"/>
  <c r="O91" i="19"/>
  <c r="O268" i="19"/>
  <c r="O65" i="19"/>
  <c r="O15" i="19"/>
  <c r="O297" i="19"/>
  <c r="O270" i="19"/>
  <c r="O39" i="19"/>
  <c r="O132" i="19"/>
  <c r="O30" i="19"/>
  <c r="O311" i="19"/>
  <c r="O95" i="19"/>
  <c r="O99" i="19"/>
  <c r="O179" i="19"/>
  <c r="O143" i="19"/>
  <c r="O266" i="19"/>
  <c r="G80" i="19"/>
  <c r="G55" i="19"/>
  <c r="G296" i="19"/>
  <c r="G153" i="19"/>
  <c r="G151" i="19"/>
  <c r="G64" i="19"/>
  <c r="G171" i="19"/>
  <c r="G144" i="19"/>
  <c r="G275" i="19"/>
  <c r="G203" i="19"/>
  <c r="G29" i="19"/>
  <c r="G189" i="19"/>
  <c r="G148" i="19"/>
  <c r="G246" i="19"/>
  <c r="G73" i="19"/>
  <c r="G302" i="19"/>
  <c r="G17" i="19"/>
  <c r="G268" i="19"/>
  <c r="G311" i="19"/>
  <c r="G186" i="19"/>
  <c r="G229" i="19"/>
  <c r="G90" i="19"/>
  <c r="G267" i="19"/>
  <c r="G129" i="19"/>
  <c r="O162" i="19"/>
  <c r="O222" i="19"/>
  <c r="O152" i="19"/>
  <c r="O287" i="19"/>
  <c r="G84" i="19"/>
  <c r="G140" i="19"/>
  <c r="G120" i="19"/>
  <c r="G192" i="19"/>
  <c r="G264" i="19"/>
  <c r="O264" i="19"/>
  <c r="O57" i="19"/>
  <c r="O23" i="19"/>
  <c r="O176" i="19"/>
  <c r="O147" i="19"/>
  <c r="O171" i="19"/>
  <c r="G183" i="19"/>
  <c r="G226" i="19"/>
  <c r="G57" i="19"/>
  <c r="G279" i="19"/>
  <c r="G77" i="19"/>
  <c r="G100" i="19"/>
  <c r="G172" i="19"/>
  <c r="G12" i="19"/>
  <c r="G299" i="19"/>
  <c r="G146" i="19"/>
  <c r="G245" i="19"/>
  <c r="G310" i="19"/>
  <c r="O126" i="19"/>
  <c r="O43" i="19"/>
  <c r="O94" i="19"/>
  <c r="O299" i="19"/>
  <c r="O67" i="19"/>
  <c r="G105" i="19"/>
  <c r="G54" i="19"/>
  <c r="G190" i="19"/>
  <c r="G33" i="19"/>
  <c r="G225" i="19"/>
  <c r="G241" i="19"/>
  <c r="G83" i="19"/>
  <c r="G116" i="19"/>
  <c r="G89" i="19"/>
  <c r="O212" i="19"/>
  <c r="O196" i="19"/>
  <c r="O211" i="19"/>
  <c r="O49" i="19"/>
  <c r="O279" i="19"/>
  <c r="O154" i="19"/>
  <c r="O121" i="19"/>
  <c r="O221" i="19"/>
  <c r="O232" i="19"/>
  <c r="O10" i="19"/>
  <c r="O5" i="19"/>
  <c r="O173" i="19"/>
  <c r="G247" i="19"/>
  <c r="G51" i="19"/>
  <c r="G38" i="19"/>
  <c r="G277" i="19"/>
  <c r="O218" i="19"/>
  <c r="O120" i="19"/>
  <c r="G175" i="19"/>
  <c r="O107" i="19"/>
  <c r="G196" i="19"/>
  <c r="O29" i="19"/>
  <c r="O164" i="19"/>
  <c r="O296" i="19"/>
  <c r="G255" i="19"/>
  <c r="G98" i="19"/>
  <c r="G41" i="19"/>
  <c r="G118" i="19"/>
  <c r="G9" i="19"/>
  <c r="G228" i="19"/>
  <c r="G7" i="19"/>
  <c r="O106" i="19"/>
  <c r="O289" i="19"/>
  <c r="O223" i="19"/>
  <c r="O314" i="19"/>
  <c r="O38" i="19"/>
  <c r="O313" i="19"/>
  <c r="O93" i="19"/>
  <c r="O6" i="19"/>
  <c r="G113" i="19"/>
  <c r="O231" i="19"/>
  <c r="G217" i="19"/>
  <c r="O87" i="19"/>
  <c r="G200" i="19"/>
  <c r="O63" i="19"/>
  <c r="O25" i="19"/>
  <c r="O105" i="19"/>
  <c r="O272" i="19"/>
  <c r="G218" i="19"/>
  <c r="G112" i="19"/>
  <c r="O258" i="19"/>
  <c r="O139" i="19"/>
  <c r="O144" i="19"/>
  <c r="G99" i="19"/>
  <c r="G317" i="19"/>
  <c r="O118" i="19"/>
  <c r="G182" i="19"/>
  <c r="G249" i="19"/>
  <c r="G174" i="19"/>
  <c r="O238" i="19"/>
  <c r="G319" i="19"/>
  <c r="G261" i="19"/>
  <c r="O11" i="19"/>
  <c r="G315" i="19"/>
  <c r="G301" i="19"/>
  <c r="G62" i="19"/>
  <c r="G110" i="19"/>
  <c r="O267" i="19"/>
  <c r="G291" i="19"/>
  <c r="G289" i="19"/>
  <c r="G56" i="19"/>
  <c r="G23" i="19"/>
  <c r="G285" i="19"/>
  <c r="G19" i="19"/>
  <c r="G122" i="19"/>
  <c r="G134" i="19"/>
  <c r="G219" i="19"/>
  <c r="G191" i="19"/>
  <c r="G34" i="19"/>
  <c r="G117" i="19"/>
  <c r="G65" i="19"/>
  <c r="G293" i="19"/>
  <c r="G59" i="19"/>
  <c r="O85" i="19"/>
  <c r="O180" i="19"/>
  <c r="O54" i="19"/>
  <c r="O46" i="19"/>
  <c r="O77" i="19"/>
  <c r="G114" i="19"/>
  <c r="G104" i="19"/>
  <c r="G280" i="19"/>
  <c r="G276" i="19"/>
  <c r="G220" i="19"/>
  <c r="G176" i="19"/>
  <c r="G232" i="19"/>
  <c r="G40" i="19"/>
  <c r="G39" i="19"/>
  <c r="G36" i="19"/>
  <c r="G13" i="19"/>
  <c r="G91" i="19"/>
  <c r="G202" i="19"/>
  <c r="G167" i="19"/>
  <c r="G32" i="19"/>
  <c r="G188" i="19"/>
  <c r="G230" i="19"/>
  <c r="G266" i="19"/>
  <c r="G8" i="19"/>
  <c r="G87" i="19"/>
  <c r="O260" i="19"/>
  <c r="O104" i="19"/>
  <c r="O219" i="19"/>
  <c r="O33" i="19"/>
  <c r="O45" i="19"/>
  <c r="O119" i="19"/>
  <c r="O234" i="19"/>
  <c r="G157" i="19"/>
  <c r="G216" i="19"/>
  <c r="G79" i="19"/>
  <c r="G102" i="19"/>
  <c r="G81" i="19"/>
  <c r="O76" i="19"/>
  <c r="O195" i="19"/>
  <c r="O316" i="19"/>
  <c r="O252" i="19"/>
  <c r="G150" i="19"/>
  <c r="G22" i="19"/>
  <c r="G16" i="19"/>
  <c r="G235" i="19"/>
  <c r="G295" i="19"/>
  <c r="O127" i="19"/>
  <c r="O42" i="19"/>
  <c r="O150" i="19"/>
  <c r="O172" i="19"/>
  <c r="O247" i="19"/>
  <c r="O295" i="19"/>
  <c r="O59" i="19"/>
  <c r="O274" i="19"/>
  <c r="G43" i="19"/>
  <c r="G45" i="19"/>
  <c r="G44" i="19"/>
  <c r="G75" i="19"/>
  <c r="G234" i="19"/>
  <c r="O50" i="19"/>
  <c r="O155" i="19"/>
  <c r="O18" i="19"/>
  <c r="O66" i="19"/>
  <c r="O269" i="19"/>
  <c r="O168" i="19"/>
  <c r="O31" i="19"/>
  <c r="G212" i="19"/>
  <c r="O207" i="19"/>
  <c r="G160" i="19"/>
  <c r="G258" i="19"/>
  <c r="G305" i="19"/>
  <c r="G209" i="19"/>
  <c r="G236" i="19"/>
  <c r="G136" i="19"/>
  <c r="G149" i="19"/>
  <c r="G270" i="19"/>
  <c r="G244" i="19"/>
  <c r="G60" i="19"/>
  <c r="G265" i="19"/>
  <c r="O226" i="19"/>
  <c r="O52" i="19"/>
  <c r="O197" i="19"/>
  <c r="O257" i="19"/>
  <c r="O237" i="19"/>
  <c r="O178" i="19"/>
  <c r="O275" i="19"/>
  <c r="G164" i="19"/>
  <c r="G70" i="19"/>
  <c r="O92" i="19"/>
  <c r="O169" i="19"/>
  <c r="G138" i="19"/>
  <c r="G135" i="19"/>
  <c r="G88" i="19"/>
  <c r="O44" i="19"/>
  <c r="G298" i="19"/>
  <c r="O24" i="19"/>
  <c r="O157" i="19"/>
  <c r="AG3" i="19" l="1"/>
  <c r="G184" i="19"/>
  <c r="O128" i="19"/>
  <c r="O307" i="19"/>
  <c r="O292" i="19"/>
  <c r="G163" i="19"/>
  <c r="O243" i="19"/>
  <c r="G307" i="19"/>
  <c r="O262" i="19"/>
  <c r="G262" i="19"/>
  <c r="O86" i="19"/>
  <c r="G292" i="19"/>
  <c r="O58" i="19"/>
  <c r="O184" i="19"/>
  <c r="G142" i="19"/>
  <c r="O142" i="19"/>
  <c r="G243" i="19"/>
  <c r="O163" i="19"/>
  <c r="G26" i="19"/>
  <c r="G27" i="19" s="1"/>
  <c r="H27" i="19" s="1"/>
  <c r="O213" i="19"/>
  <c r="G108" i="19"/>
  <c r="G213" i="19"/>
  <c r="G320" i="19"/>
  <c r="G321" i="19" s="1"/>
  <c r="H321" i="19" s="1"/>
  <c r="O320" i="19"/>
  <c r="O199" i="19"/>
  <c r="G86" i="19"/>
  <c r="G128" i="19"/>
  <c r="O108" i="19"/>
  <c r="G199" i="19"/>
  <c r="O26" i="19"/>
  <c r="G58" i="19"/>
  <c r="M225" i="19"/>
  <c r="N214" i="19"/>
  <c r="G227" i="19"/>
  <c r="O227" i="19"/>
  <c r="L3" i="19"/>
  <c r="U3" i="19"/>
  <c r="Q3" i="19"/>
  <c r="V3" i="19"/>
  <c r="AB3" i="19"/>
  <c r="R3" i="19"/>
  <c r="P3" i="19"/>
  <c r="S3" i="19"/>
  <c r="AF3" i="19"/>
  <c r="W3" i="19"/>
  <c r="T3" i="19"/>
  <c r="Z3" i="19"/>
  <c r="Y3" i="19"/>
  <c r="AA3" i="19"/>
  <c r="AD3" i="19"/>
  <c r="X3" i="19"/>
  <c r="AE3" i="19"/>
  <c r="AC3" i="19"/>
  <c r="K3" i="19"/>
  <c r="J3" i="19"/>
  <c r="E3" i="19"/>
  <c r="F214" i="19"/>
  <c r="N185" i="19"/>
  <c r="F185" i="19"/>
  <c r="N109" i="19"/>
  <c r="N263" i="19"/>
  <c r="F308" i="19"/>
  <c r="N308" i="19"/>
  <c r="F263" i="19"/>
  <c r="F109" i="19"/>
  <c r="H164" i="19"/>
  <c r="E215" i="5"/>
  <c r="H46" i="19" s="1"/>
  <c r="E43" i="5"/>
  <c r="H111" i="19" s="1"/>
  <c r="E71" i="5"/>
  <c r="H269" i="19" s="1"/>
  <c r="E64" i="5"/>
  <c r="H115" i="19" s="1"/>
  <c r="E201" i="5"/>
  <c r="H154" i="19" s="1"/>
  <c r="E220" i="5"/>
  <c r="H283" i="19" s="1"/>
  <c r="E91" i="5"/>
  <c r="H92" i="19" s="1"/>
  <c r="E118" i="5"/>
  <c r="H272" i="19" s="1"/>
  <c r="E203" i="5"/>
  <c r="H78" i="19" s="1"/>
  <c r="E31" i="5"/>
  <c r="H309" i="19" s="1"/>
  <c r="E163" i="5"/>
  <c r="H97" i="19" s="1"/>
  <c r="E69" i="5"/>
  <c r="H170" i="19" s="1"/>
  <c r="E285" i="5"/>
  <c r="H126" i="19" s="1"/>
  <c r="E131" i="5"/>
  <c r="H314" i="19" s="1"/>
  <c r="E94" i="5"/>
  <c r="H69" i="19" s="1"/>
  <c r="E115" i="5"/>
  <c r="H313" i="19" s="1"/>
  <c r="E65" i="5"/>
  <c r="H168" i="19" s="1"/>
  <c r="E49" i="5"/>
  <c r="H297" i="19" s="1"/>
  <c r="E30" i="5"/>
  <c r="H187" i="19" s="1"/>
  <c r="E204" i="5"/>
  <c r="H303" i="19" s="1"/>
  <c r="E222" i="5"/>
  <c r="H304" i="19" s="1"/>
  <c r="E232" i="5"/>
  <c r="H256" i="19" s="1"/>
  <c r="E113" i="5"/>
  <c r="H271" i="19" s="1"/>
  <c r="E67" i="5"/>
  <c r="H169" i="19" s="1"/>
  <c r="E188" i="5"/>
  <c r="H121" i="19" s="1"/>
  <c r="E259" i="5"/>
  <c r="H53" i="19" s="1"/>
  <c r="E68" i="5"/>
  <c r="H63" i="19" s="1"/>
  <c r="E297" i="5"/>
  <c r="H107" i="19" s="1"/>
  <c r="E246" i="5"/>
  <c r="H103" i="19" s="1"/>
  <c r="E135" i="5"/>
  <c r="H273" i="19" s="1"/>
  <c r="E157" i="5"/>
  <c r="H152" i="19" s="1"/>
  <c r="E8" i="5"/>
  <c r="H165" i="19" s="1"/>
  <c r="E5" i="5"/>
  <c r="H87" i="19" s="1"/>
  <c r="E198" i="5"/>
  <c r="H254" i="19" s="1"/>
  <c r="E196" i="5"/>
  <c r="H318" i="19" s="1"/>
  <c r="E14" i="5"/>
  <c r="H28" i="19" s="1"/>
  <c r="E152" i="5"/>
  <c r="H14" i="19" s="1"/>
  <c r="E25" i="5"/>
  <c r="H61" i="19" s="1"/>
  <c r="E254" i="5"/>
  <c r="H52" i="19" s="1"/>
  <c r="E266" i="5"/>
  <c r="H224" i="19" s="1"/>
  <c r="E189" i="5"/>
  <c r="H76" i="19" s="1"/>
  <c r="E219" i="5"/>
  <c r="H282" i="19" s="1"/>
  <c r="E225" i="5"/>
  <c r="H123" i="19" s="1"/>
  <c r="E12" i="5"/>
  <c r="H5" i="19" s="1"/>
  <c r="E244" i="5"/>
  <c r="H82" i="19" s="1"/>
  <c r="E295" i="5"/>
  <c r="H106" i="19" s="1"/>
  <c r="E56" i="5"/>
  <c r="H145" i="19" s="1"/>
  <c r="E127" i="5"/>
  <c r="H71" i="19" s="1"/>
  <c r="E158" i="5"/>
  <c r="H205" i="19" s="1"/>
  <c r="E130" i="5"/>
  <c r="H204" i="19" s="1"/>
  <c r="M215" i="19"/>
  <c r="E74" i="5"/>
  <c r="H131" i="19" s="1"/>
  <c r="E243" i="5"/>
  <c r="H21" i="19" s="1"/>
  <c r="E263" i="5"/>
  <c r="H198" i="19" s="1"/>
  <c r="E296" i="5"/>
  <c r="H141" i="19" s="1"/>
  <c r="E293" i="5"/>
  <c r="H290" i="19" s="1"/>
  <c r="E93" i="5"/>
  <c r="H11" i="19" s="1"/>
  <c r="E255" i="5"/>
  <c r="H125" i="19" s="1"/>
  <c r="E26" i="5"/>
  <c r="H294" i="19" s="1"/>
  <c r="E58" i="5"/>
  <c r="H201" i="19" s="1"/>
  <c r="E207" i="5"/>
  <c r="H101" i="19" s="1"/>
  <c r="E286" i="5"/>
  <c r="H127" i="19" s="1"/>
  <c r="E280" i="5"/>
  <c r="H288" i="19" s="1"/>
  <c r="E199" i="5"/>
  <c r="H278" i="19" s="1"/>
  <c r="E117" i="5"/>
  <c r="H250" i="19" s="1"/>
  <c r="E101" i="5"/>
  <c r="H300" i="19" s="1"/>
  <c r="E181" i="5"/>
  <c r="H119" i="19" s="1"/>
  <c r="E172" i="5"/>
  <c r="H221" i="19" s="1"/>
  <c r="E52" i="5"/>
  <c r="H166" i="19" s="1"/>
  <c r="E190" i="5"/>
  <c r="H208" i="19" s="1"/>
  <c r="E138" i="5"/>
  <c r="H251" i="19" s="1"/>
  <c r="E164" i="5"/>
  <c r="H195" i="19" s="1"/>
  <c r="E159" i="5"/>
  <c r="H15" i="19" s="1"/>
  <c r="E98" i="5"/>
  <c r="H93" i="19" s="1"/>
  <c r="E147" i="5"/>
  <c r="H252" i="19" s="1"/>
  <c r="E171" i="5"/>
  <c r="H207" i="19" s="1"/>
  <c r="E234" i="5"/>
  <c r="H49" i="19" s="1"/>
  <c r="E258" i="5"/>
  <c r="H259" i="19" s="1"/>
  <c r="E34" i="5"/>
  <c r="H215" i="19" s="1"/>
  <c r="E92" i="5"/>
  <c r="H35" i="19" s="1"/>
  <c r="E267" i="5"/>
  <c r="H240" i="19" s="1"/>
  <c r="E81" i="5"/>
  <c r="H67" i="19" s="1"/>
  <c r="E194" i="5"/>
  <c r="H18" i="19" s="1"/>
  <c r="E82" i="5"/>
  <c r="H68" i="19" s="1"/>
  <c r="E62" i="5"/>
  <c r="H10" i="19" s="1"/>
  <c r="E38" i="5"/>
  <c r="H200" i="19" s="1"/>
  <c r="E250" i="5"/>
  <c r="H51" i="19" s="1"/>
  <c r="E60" i="5"/>
  <c r="H89" i="19" s="1"/>
  <c r="E70" i="5"/>
  <c r="H116" i="19" s="1"/>
  <c r="E282" i="5"/>
  <c r="H57" i="19" s="1"/>
  <c r="E13" i="5"/>
  <c r="H129" i="19" s="1"/>
  <c r="E21" i="5"/>
  <c r="H186" i="19" s="1"/>
  <c r="E186" i="5"/>
  <c r="H17" i="19" s="1"/>
  <c r="E72" i="5"/>
  <c r="H64" i="19" s="1"/>
  <c r="E226" i="5"/>
  <c r="H80" i="19" s="1"/>
  <c r="E161" i="5"/>
  <c r="H233" i="19" s="1"/>
  <c r="E89" i="5"/>
  <c r="H231" i="19" s="1"/>
  <c r="E230" i="5"/>
  <c r="H48" i="19" s="1"/>
  <c r="E170" i="5"/>
  <c r="H178" i="19" s="1"/>
  <c r="E20" i="5"/>
  <c r="H130" i="19" s="1"/>
  <c r="E240" i="5"/>
  <c r="H20" i="19" s="1"/>
  <c r="E156" i="5"/>
  <c r="H177" i="19" s="1"/>
  <c r="E236" i="5"/>
  <c r="H238" i="19" s="1"/>
  <c r="E292" i="5"/>
  <c r="H162" i="19" s="1"/>
  <c r="E272" i="5"/>
  <c r="H25" i="19" s="1"/>
  <c r="E124" i="5"/>
  <c r="H133" i="19" s="1"/>
  <c r="E289" i="5"/>
  <c r="H181" i="19" s="1"/>
  <c r="E144" i="5"/>
  <c r="H95" i="19" s="1"/>
  <c r="E122" i="5"/>
  <c r="H38" i="19" s="1"/>
  <c r="H312" i="19"/>
  <c r="E206" i="5"/>
  <c r="H155" i="19" s="1"/>
  <c r="E237" i="5"/>
  <c r="H286" i="19" s="1"/>
  <c r="E284" i="5"/>
  <c r="H85" i="19" s="1"/>
  <c r="E233" i="5"/>
  <c r="H158" i="19" s="1"/>
  <c r="E148" i="5"/>
  <c r="H96" i="19" s="1"/>
  <c r="E221" i="5"/>
  <c r="H284" i="19" s="1"/>
  <c r="E214" i="5"/>
  <c r="H281" i="19" s="1"/>
  <c r="E279" i="5"/>
  <c r="H180" i="19" s="1"/>
  <c r="E178" i="5"/>
  <c r="H222" i="19" s="1"/>
  <c r="E249" i="5"/>
  <c r="H197" i="19" s="1"/>
  <c r="E168" i="5"/>
  <c r="H42" i="19" s="1"/>
  <c r="E143" i="5"/>
  <c r="H274" i="19" s="1"/>
  <c r="E252" i="5"/>
  <c r="H124" i="19" s="1"/>
  <c r="E197" i="5"/>
  <c r="H137" i="19" s="1"/>
  <c r="E11" i="5"/>
  <c r="H4" i="19" s="1"/>
  <c r="E139" i="5"/>
  <c r="H193" i="19" s="1"/>
  <c r="E261" i="5"/>
  <c r="H24" i="19" s="1"/>
  <c r="E155" i="5"/>
  <c r="H316" i="19" s="1"/>
  <c r="E96" i="5"/>
  <c r="H147" i="19" s="1"/>
  <c r="E180" i="5"/>
  <c r="H223" i="19" s="1"/>
  <c r="E224" i="5"/>
  <c r="H210" i="19" s="1"/>
  <c r="E212" i="5"/>
  <c r="H139" i="19" s="1"/>
  <c r="E176" i="5"/>
  <c r="H74" i="19" s="1"/>
  <c r="E160" i="5"/>
  <c r="H206" i="19" s="1"/>
  <c r="E15" i="5"/>
  <c r="H6" i="19" s="1"/>
  <c r="E218" i="5"/>
  <c r="H156" i="19" s="1"/>
  <c r="E104" i="5"/>
  <c r="H248" i="19" s="1"/>
  <c r="E24" i="5"/>
  <c r="H143" i="19" s="1"/>
  <c r="E140" i="5"/>
  <c r="H72" i="19" s="1"/>
  <c r="E108" i="5"/>
  <c r="H37" i="19" s="1"/>
  <c r="E245" i="5"/>
  <c r="H159" i="19" s="1"/>
  <c r="E112" i="5"/>
  <c r="H173" i="19" s="1"/>
  <c r="E241" i="5"/>
  <c r="H211" i="19" s="1"/>
  <c r="E195" i="5"/>
  <c r="H253" i="19" s="1"/>
  <c r="E36" i="5"/>
  <c r="H30" i="19" s="1"/>
  <c r="E269" i="5"/>
  <c r="H287" i="19" s="1"/>
  <c r="E39" i="5"/>
  <c r="H31" i="19" s="1"/>
  <c r="E123" i="5"/>
  <c r="H94" i="19" s="1"/>
  <c r="E275" i="5"/>
  <c r="H161" i="19" s="1"/>
  <c r="E76" i="5"/>
  <c r="H66" i="19" s="1"/>
  <c r="E210" i="5"/>
  <c r="H279" i="19" s="1"/>
  <c r="E162" i="5"/>
  <c r="H41" i="19" s="1"/>
  <c r="E185" i="5"/>
  <c r="H120" i="19" s="1"/>
  <c r="E44" i="5"/>
  <c r="H112" i="19" s="1"/>
  <c r="E235" i="5"/>
  <c r="H257" i="19" s="1"/>
  <c r="E274" i="5"/>
  <c r="H306" i="19" s="1"/>
  <c r="E48" i="5"/>
  <c r="H311" i="19" s="1"/>
  <c r="E119" i="5"/>
  <c r="H302" i="19" s="1"/>
  <c r="E238" i="5"/>
  <c r="H50" i="19" s="1"/>
  <c r="E283" i="5"/>
  <c r="H242" i="19" s="1"/>
  <c r="E211" i="5"/>
  <c r="H237" i="19" s="1"/>
  <c r="E142" i="5"/>
  <c r="H194" i="19" s="1"/>
  <c r="E251" i="5"/>
  <c r="H239" i="19" s="1"/>
  <c r="E121" i="5"/>
  <c r="H132" i="19" s="1"/>
  <c r="E278" i="5"/>
  <c r="H260" i="19" s="1"/>
  <c r="E182" i="5"/>
  <c r="H179" i="19" s="1"/>
  <c r="E35" i="5"/>
  <c r="H29" i="19" s="1"/>
  <c r="E16" i="5"/>
  <c r="H110" i="19" s="1"/>
  <c r="E208" i="5"/>
  <c r="H319" i="19" s="1"/>
  <c r="E128" i="5"/>
  <c r="H203" i="19" s="1"/>
  <c r="E175" i="5"/>
  <c r="H73" i="19" s="1"/>
  <c r="E51" i="5"/>
  <c r="H268" i="19" s="1"/>
  <c r="E200" i="5"/>
  <c r="H77" i="19" s="1"/>
  <c r="E29" i="5"/>
  <c r="H229" i="19" s="1"/>
  <c r="E262" i="5"/>
  <c r="H55" i="19" s="1"/>
  <c r="E66" i="5"/>
  <c r="H246" i="19" s="1"/>
  <c r="E42" i="5"/>
  <c r="H296" i="19" s="1"/>
  <c r="E54" i="5"/>
  <c r="H144" i="19" s="1"/>
  <c r="E151" i="5"/>
  <c r="H151" i="19" s="1"/>
  <c r="E165" i="5"/>
  <c r="H153" i="19" s="1"/>
  <c r="E79" i="5"/>
  <c r="H189" i="19" s="1"/>
  <c r="E149" i="5"/>
  <c r="H275" i="19" s="1"/>
  <c r="E90" i="5"/>
  <c r="H171" i="19" s="1"/>
  <c r="E97" i="5"/>
  <c r="H148" i="19" s="1"/>
  <c r="E223" i="5"/>
  <c r="H255" i="19" s="1"/>
  <c r="E110" i="5"/>
  <c r="H172" i="19" s="1"/>
  <c r="E132" i="5"/>
  <c r="H315" i="19" s="1"/>
  <c r="E136" i="5"/>
  <c r="H174" i="19" s="1"/>
  <c r="E290" i="5"/>
  <c r="H182" i="19" s="1"/>
  <c r="E247" i="5"/>
  <c r="H196" i="19" s="1"/>
  <c r="E141" i="5"/>
  <c r="H175" i="19" s="1"/>
  <c r="E84" i="5"/>
  <c r="H33" i="19" s="1"/>
  <c r="E260" i="5"/>
  <c r="H54" i="19" s="1"/>
  <c r="E50" i="5"/>
  <c r="H245" i="19" s="1"/>
  <c r="E134" i="5"/>
  <c r="H192" i="19" s="1"/>
  <c r="E22" i="5"/>
  <c r="H228" i="19" s="1"/>
  <c r="E47" i="5"/>
  <c r="H113" i="19" s="1"/>
  <c r="E273" i="5"/>
  <c r="H241" i="19" s="1"/>
  <c r="E87" i="5"/>
  <c r="H299" i="19" s="1"/>
  <c r="E298" i="5"/>
  <c r="H183" i="19" s="1"/>
  <c r="E268" i="5"/>
  <c r="H84" i="19" s="1"/>
  <c r="E28" i="5"/>
  <c r="H267" i="19" s="1"/>
  <c r="E281" i="5"/>
  <c r="H261" i="19" s="1"/>
  <c r="E183" i="5"/>
  <c r="H99" i="19" s="1"/>
  <c r="E17" i="5"/>
  <c r="H7" i="19" s="1"/>
  <c r="E103" i="5"/>
  <c r="H247" i="19" s="1"/>
  <c r="E277" i="5"/>
  <c r="H225" i="19" s="1"/>
  <c r="E99" i="5"/>
  <c r="H12" i="19" s="1"/>
  <c r="E193" i="5"/>
  <c r="H100" i="19" s="1"/>
  <c r="E287" i="5"/>
  <c r="H226" i="19" s="1"/>
  <c r="E264" i="5"/>
  <c r="H140" i="19" s="1"/>
  <c r="E77" i="5"/>
  <c r="H90" i="19" s="1"/>
  <c r="E105" i="5"/>
  <c r="H301" i="19" s="1"/>
  <c r="M139" i="19"/>
  <c r="E95" i="5"/>
  <c r="H218" i="19" s="1"/>
  <c r="E55" i="5"/>
  <c r="H62" i="19" s="1"/>
  <c r="E116" i="5"/>
  <c r="H249" i="19" s="1"/>
  <c r="E80" i="5"/>
  <c r="H217" i="19" s="1"/>
  <c r="E41" i="5"/>
  <c r="H9" i="19" s="1"/>
  <c r="E146" i="5"/>
  <c r="H118" i="19" s="1"/>
  <c r="E179" i="5"/>
  <c r="H98" i="19" s="1"/>
  <c r="E167" i="5"/>
  <c r="H277" i="19" s="1"/>
  <c r="E265" i="5"/>
  <c r="H83" i="19" s="1"/>
  <c r="E100" i="5"/>
  <c r="H190" i="19" s="1"/>
  <c r="E288" i="5"/>
  <c r="H105" i="19" s="1"/>
  <c r="E33" i="5"/>
  <c r="H310" i="19" s="1"/>
  <c r="E83" i="5"/>
  <c r="H146" i="19" s="1"/>
  <c r="E6" i="5"/>
  <c r="H264" i="19" s="1"/>
  <c r="E174" i="5"/>
  <c r="H317" i="19" s="1"/>
  <c r="E192" i="5"/>
  <c r="H236" i="19" s="1"/>
  <c r="E270" i="5"/>
  <c r="H160" i="19" s="1"/>
  <c r="E187" i="5"/>
  <c r="H44" i="19" s="1"/>
  <c r="E231" i="5"/>
  <c r="H157" i="19" s="1"/>
  <c r="E106" i="5"/>
  <c r="H36" i="19" s="1"/>
  <c r="E256" i="5"/>
  <c r="H104" i="19" s="1"/>
  <c r="E205" i="5"/>
  <c r="H122" i="19" s="1"/>
  <c r="E294" i="5"/>
  <c r="H291" i="19" s="1"/>
  <c r="E53" i="5"/>
  <c r="H298" i="19" s="1"/>
  <c r="E10" i="5"/>
  <c r="H60" i="19" s="1"/>
  <c r="E86" i="5"/>
  <c r="H270" i="19" s="1"/>
  <c r="E153" i="5"/>
  <c r="H136" i="19" s="1"/>
  <c r="E227" i="5"/>
  <c r="H305" i="19" s="1"/>
  <c r="E276" i="5"/>
  <c r="H212" i="19" s="1"/>
  <c r="E191" i="5"/>
  <c r="H45" i="19" s="1"/>
  <c r="E248" i="5"/>
  <c r="H22" i="19" s="1"/>
  <c r="E27" i="5"/>
  <c r="H266" i="19" s="1"/>
  <c r="E46" i="5"/>
  <c r="H32" i="19" s="1"/>
  <c r="E61" i="5"/>
  <c r="H167" i="19" s="1"/>
  <c r="E125" i="5"/>
  <c r="H39" i="19" s="1"/>
  <c r="E133" i="5"/>
  <c r="H40" i="19" s="1"/>
  <c r="E145" i="5"/>
  <c r="H176" i="19" s="1"/>
  <c r="E154" i="5"/>
  <c r="H276" i="19" s="1"/>
  <c r="E107" i="5"/>
  <c r="H191" i="19" s="1"/>
  <c r="E114" i="5"/>
  <c r="H219" i="19" s="1"/>
  <c r="E217" i="5"/>
  <c r="H19" i="19" s="1"/>
  <c r="E229" i="5"/>
  <c r="H285" i="19" s="1"/>
  <c r="E45" i="5"/>
  <c r="H88" i="19" s="1"/>
  <c r="E202" i="5"/>
  <c r="H138" i="19" s="1"/>
  <c r="E23" i="5"/>
  <c r="H244" i="19" s="1"/>
  <c r="E257" i="5"/>
  <c r="H258" i="19" s="1"/>
  <c r="M50" i="19"/>
  <c r="E184" i="5"/>
  <c r="H75" i="19" s="1"/>
  <c r="E40" i="5"/>
  <c r="H295" i="19" s="1"/>
  <c r="E173" i="5"/>
  <c r="H235" i="19" s="1"/>
  <c r="E242" i="5"/>
  <c r="H102" i="19" s="1"/>
  <c r="E18" i="5"/>
  <c r="H8" i="19" s="1"/>
  <c r="E102" i="5"/>
  <c r="H13" i="19" s="1"/>
  <c r="E137" i="5"/>
  <c r="H232" i="19" s="1"/>
  <c r="E150" i="5"/>
  <c r="H220" i="19" s="1"/>
  <c r="E59" i="5"/>
  <c r="H114" i="19" s="1"/>
  <c r="E9" i="5"/>
  <c r="H59" i="19" s="1"/>
  <c r="E75" i="5"/>
  <c r="H65" i="19" s="1"/>
  <c r="E78" i="5"/>
  <c r="H117" i="19" s="1"/>
  <c r="E126" i="5"/>
  <c r="H134" i="19" s="1"/>
  <c r="E271" i="5"/>
  <c r="H56" i="19" s="1"/>
  <c r="E291" i="5"/>
  <c r="H289" i="19" s="1"/>
  <c r="E129" i="5"/>
  <c r="H135" i="19" s="1"/>
  <c r="E253" i="5"/>
  <c r="H23" i="19" s="1"/>
  <c r="E109" i="5"/>
  <c r="H70" i="19" s="1"/>
  <c r="E7" i="5"/>
  <c r="H265" i="19" s="1"/>
  <c r="E111" i="5"/>
  <c r="H149" i="19" s="1"/>
  <c r="E209" i="5"/>
  <c r="H209" i="19" s="1"/>
  <c r="E166" i="5"/>
  <c r="H234" i="19" s="1"/>
  <c r="E169" i="5"/>
  <c r="H43" i="19" s="1"/>
  <c r="E177" i="5"/>
  <c r="H16" i="19" s="1"/>
  <c r="E120" i="5"/>
  <c r="H150" i="19" s="1"/>
  <c r="E239" i="5"/>
  <c r="H81" i="19" s="1"/>
  <c r="E216" i="5"/>
  <c r="H79" i="19" s="1"/>
  <c r="E73" i="5"/>
  <c r="H216" i="19" s="1"/>
  <c r="E32" i="5"/>
  <c r="H230" i="19" s="1"/>
  <c r="E37" i="5"/>
  <c r="H188" i="19" s="1"/>
  <c r="E63" i="5"/>
  <c r="H202" i="19" s="1"/>
  <c r="E88" i="5"/>
  <c r="H91" i="19" s="1"/>
  <c r="E213" i="5"/>
  <c r="H280" i="19" s="1"/>
  <c r="E19" i="5"/>
  <c r="H293" i="19" s="1"/>
  <c r="E85" i="5"/>
  <c r="H34" i="19" s="1"/>
  <c r="H128" i="19" l="1"/>
  <c r="H320" i="19"/>
  <c r="H213" i="19"/>
  <c r="H58" i="19"/>
  <c r="H86" i="19"/>
  <c r="H199" i="19"/>
  <c r="H262" i="19"/>
  <c r="H142" i="19"/>
  <c r="H184" i="19"/>
  <c r="H307" i="19"/>
  <c r="H292" i="19"/>
  <c r="H243" i="19"/>
  <c r="H163" i="19"/>
  <c r="H108" i="19"/>
  <c r="H26" i="19"/>
  <c r="M49" i="19"/>
  <c r="M293" i="19"/>
  <c r="M48" i="19"/>
  <c r="M253" i="19"/>
  <c r="M70" i="19"/>
  <c r="M228" i="19"/>
  <c r="M131" i="19"/>
  <c r="M88" i="19"/>
  <c r="M164" i="19"/>
  <c r="M74" i="19"/>
  <c r="M133" i="19"/>
  <c r="M209" i="19"/>
  <c r="M271" i="19"/>
  <c r="M201" i="19"/>
  <c r="M52" i="19"/>
  <c r="M119" i="19"/>
  <c r="M211" i="19"/>
  <c r="M145" i="19"/>
  <c r="M125" i="19"/>
  <c r="M178" i="19"/>
  <c r="M275" i="19"/>
  <c r="M127" i="19"/>
  <c r="M266" i="19"/>
  <c r="M299" i="19"/>
  <c r="M223" i="19"/>
  <c r="M304" i="19"/>
  <c r="M161" i="19"/>
  <c r="M208" i="19"/>
  <c r="M286" i="19"/>
  <c r="M90" i="19"/>
  <c r="M29" i="19"/>
  <c r="M64" i="19"/>
  <c r="M20" i="19"/>
  <c r="M153" i="19"/>
  <c r="M309" i="19"/>
  <c r="M34" i="19"/>
  <c r="M252" i="19"/>
  <c r="M155" i="19"/>
  <c r="M180" i="19"/>
  <c r="M92" i="19"/>
  <c r="M197" i="19"/>
  <c r="M63" i="19"/>
  <c r="M287" i="19"/>
  <c r="M5" i="19"/>
  <c r="M162" i="19"/>
  <c r="M10" i="19"/>
  <c r="M147" i="19"/>
  <c r="M270" i="19"/>
  <c r="M268" i="19"/>
  <c r="M21" i="19"/>
  <c r="M297" i="19"/>
  <c r="M216" i="19"/>
  <c r="M190" i="19"/>
  <c r="M22" i="19"/>
  <c r="M83" i="19"/>
  <c r="M32" i="19"/>
  <c r="M62" i="19"/>
  <c r="M261" i="19"/>
  <c r="M290" i="19"/>
  <c r="M87" i="19"/>
  <c r="M138" i="19"/>
  <c r="M205" i="19"/>
  <c r="M117" i="19"/>
  <c r="M206" i="19"/>
  <c r="M51" i="19"/>
  <c r="M280" i="19"/>
  <c r="M101" i="19"/>
  <c r="M242" i="19"/>
  <c r="M300" i="19"/>
  <c r="M312" i="19"/>
  <c r="M200" i="19"/>
  <c r="M35" i="19"/>
  <c r="M177" i="19"/>
  <c r="M69" i="19"/>
  <c r="M102" i="19"/>
  <c r="M160" i="19"/>
  <c r="M166" i="19"/>
  <c r="M316" i="19"/>
  <c r="M45" i="19"/>
  <c r="M168" i="19"/>
  <c r="M169" i="19"/>
  <c r="M44" i="19"/>
  <c r="M46" i="19"/>
  <c r="M76" i="19"/>
  <c r="M18" i="19"/>
  <c r="M289" i="19"/>
  <c r="M120" i="19"/>
  <c r="M15" i="19"/>
  <c r="M39" i="19"/>
  <c r="M176" i="19"/>
  <c r="M112" i="19"/>
  <c r="M156" i="19"/>
  <c r="M8" i="19"/>
  <c r="M188" i="19"/>
  <c r="M319" i="19"/>
  <c r="M135" i="19"/>
  <c r="M100" i="19"/>
  <c r="M246" i="19"/>
  <c r="M181" i="19"/>
  <c r="M105" i="19"/>
  <c r="M250" i="19"/>
  <c r="M12" i="19"/>
  <c r="M141" i="19"/>
  <c r="M283" i="19"/>
  <c r="M306" i="19"/>
  <c r="M318" i="19"/>
  <c r="M281" i="19"/>
  <c r="M7" i="19"/>
  <c r="M148" i="19"/>
  <c r="M235" i="19"/>
  <c r="M170" i="19"/>
  <c r="M186" i="19"/>
  <c r="M98" i="19"/>
  <c r="M89" i="19"/>
  <c r="M78" i="19"/>
  <c r="M124" i="19"/>
  <c r="M229" i="19"/>
  <c r="M298" i="19"/>
  <c r="M203" i="19"/>
  <c r="M237" i="19"/>
  <c r="M104" i="19"/>
  <c r="M196" i="19"/>
  <c r="M264" i="19"/>
  <c r="M121" i="19"/>
  <c r="M232" i="19"/>
  <c r="M191" i="19"/>
  <c r="M66" i="19"/>
  <c r="M195" i="19"/>
  <c r="M24" i="19"/>
  <c r="M31" i="19"/>
  <c r="M150" i="19"/>
  <c r="M258" i="19"/>
  <c r="M314" i="19"/>
  <c r="M23" i="19"/>
  <c r="M57" i="19"/>
  <c r="M43" i="19"/>
  <c r="M38" i="19"/>
  <c r="M212" i="19"/>
  <c r="M231" i="19"/>
  <c r="M132" i="19"/>
  <c r="M25" i="19"/>
  <c r="M288" i="19"/>
  <c r="M285" i="19"/>
  <c r="M56" i="19"/>
  <c r="M192" i="19"/>
  <c r="M136" i="19"/>
  <c r="M294" i="19"/>
  <c r="M81" i="19"/>
  <c r="M198" i="19"/>
  <c r="M53" i="19"/>
  <c r="M249" i="19"/>
  <c r="M282" i="19"/>
  <c r="M96" i="19"/>
  <c r="M80" i="19"/>
  <c r="M149" i="19"/>
  <c r="M194" i="19"/>
  <c r="M97" i="19"/>
  <c r="M37" i="19"/>
  <c r="M276" i="19"/>
  <c r="M175" i="19"/>
  <c r="M146" i="19"/>
  <c r="M16" i="19"/>
  <c r="M241" i="19"/>
  <c r="M158" i="19"/>
  <c r="M233" i="19"/>
  <c r="M284" i="19"/>
  <c r="M259" i="19"/>
  <c r="M273" i="19"/>
  <c r="M59" i="19"/>
  <c r="M67" i="19"/>
  <c r="M123" i="19"/>
  <c r="M183" i="19"/>
  <c r="M99" i="19"/>
  <c r="M28" i="19"/>
  <c r="M278" i="19"/>
  <c r="M165" i="19"/>
  <c r="M91" i="19"/>
  <c r="M238" i="19"/>
  <c r="M218" i="19"/>
  <c r="M313" i="19"/>
  <c r="M11" i="19"/>
  <c r="M106" i="19"/>
  <c r="M267" i="19"/>
  <c r="M94" i="19"/>
  <c r="M93" i="19"/>
  <c r="M221" i="19"/>
  <c r="M222" i="19"/>
  <c r="M256" i="19"/>
  <c r="M171" i="19"/>
  <c r="M36" i="19"/>
  <c r="M71" i="19"/>
  <c r="M230" i="19"/>
  <c r="M140" i="19"/>
  <c r="M103" i="19"/>
  <c r="M116" i="19"/>
  <c r="M19" i="19"/>
  <c r="M41" i="19"/>
  <c r="M277" i="19"/>
  <c r="M311" i="19"/>
  <c r="M303" i="19"/>
  <c r="M302" i="19"/>
  <c r="M75" i="19"/>
  <c r="M174" i="19"/>
  <c r="M193" i="19"/>
  <c r="M134" i="19"/>
  <c r="M291" i="19"/>
  <c r="M68" i="19"/>
  <c r="M113" i="19"/>
  <c r="M255" i="19"/>
  <c r="M167" i="19"/>
  <c r="M129" i="19"/>
  <c r="M60" i="19"/>
  <c r="M151" i="19"/>
  <c r="M310" i="19"/>
  <c r="M61" i="19"/>
  <c r="M72" i="19"/>
  <c r="M317" i="19"/>
  <c r="M234" i="19"/>
  <c r="M172" i="19"/>
  <c r="M157" i="19"/>
  <c r="M247" i="19"/>
  <c r="M42" i="19"/>
  <c r="M257" i="19"/>
  <c r="M54" i="19"/>
  <c r="M260" i="19"/>
  <c r="M85" i="19"/>
  <c r="M269" i="19"/>
  <c r="M107" i="19"/>
  <c r="M6" i="19"/>
  <c r="M272" i="19"/>
  <c r="M65" i="19"/>
  <c r="M159" i="19"/>
  <c r="M110" i="19"/>
  <c r="M114" i="19"/>
  <c r="M189" i="19"/>
  <c r="M130" i="19"/>
  <c r="M248" i="19"/>
  <c r="M251" i="19"/>
  <c r="M115" i="19"/>
  <c r="M13" i="19"/>
  <c r="M301" i="19"/>
  <c r="M236" i="19"/>
  <c r="M279" i="19"/>
  <c r="M210" i="19"/>
  <c r="M9" i="19"/>
  <c r="M240" i="19"/>
  <c r="M305" i="19"/>
  <c r="M217" i="19"/>
  <c r="M17" i="19"/>
  <c r="M182" i="19"/>
  <c r="M79" i="19"/>
  <c r="M265" i="19"/>
  <c r="M95" i="19"/>
  <c r="M187" i="19"/>
  <c r="M137" i="19"/>
  <c r="M244" i="19"/>
  <c r="M202" i="19"/>
  <c r="M55" i="19"/>
  <c r="M77" i="19"/>
  <c r="M274" i="19"/>
  <c r="M226" i="19"/>
  <c r="M33" i="19"/>
  <c r="M295" i="19"/>
  <c r="M219" i="19"/>
  <c r="M207" i="19"/>
  <c r="M296" i="19"/>
  <c r="M154" i="19"/>
  <c r="M118" i="19"/>
  <c r="M126" i="19"/>
  <c r="M152" i="19"/>
  <c r="M144" i="19"/>
  <c r="M30" i="19"/>
  <c r="M122" i="19"/>
  <c r="M143" i="19"/>
  <c r="M179" i="19"/>
  <c r="M84" i="19"/>
  <c r="M73" i="19"/>
  <c r="M239" i="19"/>
  <c r="M315" i="19"/>
  <c r="M245" i="19"/>
  <c r="M111" i="19"/>
  <c r="M204" i="19"/>
  <c r="M14" i="19"/>
  <c r="M40" i="19"/>
  <c r="M173" i="19"/>
  <c r="M4" i="19"/>
  <c r="M224" i="19"/>
  <c r="M82" i="19"/>
  <c r="M220" i="19"/>
  <c r="H227" i="19"/>
  <c r="O27" i="19"/>
  <c r="M27" i="19" s="1"/>
  <c r="N3" i="19"/>
  <c r="F3" i="19"/>
  <c r="O214" i="19"/>
  <c r="M214" i="19" s="1"/>
  <c r="G214" i="19"/>
  <c r="H214" i="19" s="1"/>
  <c r="O185" i="19"/>
  <c r="M185" i="19" s="1"/>
  <c r="G185" i="19"/>
  <c r="H185" i="19" s="1"/>
  <c r="I321" i="19"/>
  <c r="I27" i="19"/>
  <c r="I214" i="19"/>
  <c r="G263" i="19"/>
  <c r="H263" i="19" s="1"/>
  <c r="G308" i="19"/>
  <c r="O308" i="19"/>
  <c r="O109" i="19"/>
  <c r="M109" i="19" s="1"/>
  <c r="G109" i="19"/>
  <c r="H109" i="19" s="1"/>
  <c r="O321" i="19"/>
  <c r="M321" i="19" s="1"/>
  <c r="O263" i="19"/>
  <c r="M263" i="19" s="1"/>
  <c r="M86" i="19" l="1"/>
  <c r="M184" i="19"/>
  <c r="M128" i="19"/>
  <c r="M262" i="19"/>
  <c r="M199" i="19"/>
  <c r="M213" i="19"/>
  <c r="M26" i="19"/>
  <c r="M58" i="19"/>
  <c r="M243" i="19"/>
  <c r="M108" i="19"/>
  <c r="M142" i="19"/>
  <c r="M307" i="19"/>
  <c r="M163" i="19"/>
  <c r="M292" i="19"/>
  <c r="M320" i="19"/>
  <c r="M227" i="19"/>
  <c r="M308" i="19"/>
  <c r="O3" i="19"/>
  <c r="M3" i="19" s="1"/>
  <c r="H308" i="19"/>
  <c r="G3" i="19"/>
  <c r="H3" i="19" s="1"/>
  <c r="I185" i="19"/>
  <c r="I263" i="19"/>
  <c r="I308" i="19"/>
  <c r="I109" i="19"/>
  <c r="I3" i="19" l="1"/>
</calcChain>
</file>

<file path=xl/sharedStrings.xml><?xml version="1.0" encoding="utf-8"?>
<sst xmlns="http://schemas.openxmlformats.org/spreadsheetml/2006/main" count="2688" uniqueCount="616">
  <si>
    <t>Município</t>
  </si>
  <si>
    <t>ESTADO DE SANTA CATARINA</t>
  </si>
  <si>
    <t>SECRETARIA DE ESTADO DA SAÚDE - SES</t>
  </si>
  <si>
    <t>Região de Saúde</t>
  </si>
  <si>
    <t>CAPS I</t>
  </si>
  <si>
    <t>CAPS II</t>
  </si>
  <si>
    <t xml:space="preserve">CAPS I </t>
  </si>
  <si>
    <t>CAPS II e CAPS ad</t>
  </si>
  <si>
    <t>Encaminha p/ Palmitos</t>
  </si>
  <si>
    <t>Encaminha p/ Quilombo</t>
  </si>
  <si>
    <t>Encaminha p/ Siderópolis</t>
  </si>
  <si>
    <t>Abdon Batista</t>
  </si>
  <si>
    <t>Abelardo Luz</t>
  </si>
  <si>
    <t>Agrolândia</t>
  </si>
  <si>
    <t>Agronômica</t>
  </si>
  <si>
    <t>Água Doce</t>
  </si>
  <si>
    <t>Águas de Chapecó</t>
  </si>
  <si>
    <t>Águas Frias</t>
  </si>
  <si>
    <t>Águas Mornas</t>
  </si>
  <si>
    <t>Alfredo Wagner</t>
  </si>
  <si>
    <t>Alto Bela Vista</t>
  </si>
  <si>
    <t>Anchieta</t>
  </si>
  <si>
    <t>Angelina</t>
  </si>
  <si>
    <t>Anita Garibaldi</t>
  </si>
  <si>
    <t>Anitápolis</t>
  </si>
  <si>
    <t>Antônio Carlos</t>
  </si>
  <si>
    <t>Apiúna</t>
  </si>
  <si>
    <t>Arabutã</t>
  </si>
  <si>
    <t>Araquari</t>
  </si>
  <si>
    <t>Araranguá</t>
  </si>
  <si>
    <t>Armazém</t>
  </si>
  <si>
    <t>Arroio Trinta</t>
  </si>
  <si>
    <t>Arvoredo</t>
  </si>
  <si>
    <t>Ascurra</t>
  </si>
  <si>
    <t>Atalanta</t>
  </si>
  <si>
    <t>Aurora</t>
  </si>
  <si>
    <t>Balneário Arroio do Silva</t>
  </si>
  <si>
    <t>Balneário Barra do Sul</t>
  </si>
  <si>
    <t>Balneário Camboriú</t>
  </si>
  <si>
    <t>Balneário Gaivota</t>
  </si>
  <si>
    <t>Balneário Piçarras</t>
  </si>
  <si>
    <t>Bandeirante</t>
  </si>
  <si>
    <t>Barra Bonita</t>
  </si>
  <si>
    <t>Barra Velha</t>
  </si>
  <si>
    <t>Bela Vista do Toldo</t>
  </si>
  <si>
    <t>Belmonte</t>
  </si>
  <si>
    <t>Benedito Novo</t>
  </si>
  <si>
    <t>Biguaçu</t>
  </si>
  <si>
    <t>Blumenau</t>
  </si>
  <si>
    <t>Bocaina do Sul</t>
  </si>
  <si>
    <t>Bom Jardim da Serra</t>
  </si>
  <si>
    <t>Bom Jesus</t>
  </si>
  <si>
    <t>Bom Jesus do Oeste</t>
  </si>
  <si>
    <t>Bom Retiro</t>
  </si>
  <si>
    <t>Bombinhas</t>
  </si>
  <si>
    <t>Botuverá</t>
  </si>
  <si>
    <t>Braço do Norte</t>
  </si>
  <si>
    <t>Braço do Trombudo</t>
  </si>
  <si>
    <t>Brunópolis</t>
  </si>
  <si>
    <t>Brusque</t>
  </si>
  <si>
    <t>Caçador</t>
  </si>
  <si>
    <t>Caibi</t>
  </si>
  <si>
    <t>Calmon</t>
  </si>
  <si>
    <t>Camboriú</t>
  </si>
  <si>
    <t>Campo Alegre</t>
  </si>
  <si>
    <t>Campo Belo do Sul</t>
  </si>
  <si>
    <t>Campo Erê</t>
  </si>
  <si>
    <t>Campos Novos</t>
  </si>
  <si>
    <t>Canelinha</t>
  </si>
  <si>
    <t>Canoinhas</t>
  </si>
  <si>
    <t>Capão Alto</t>
  </si>
  <si>
    <t>Capinzal</t>
  </si>
  <si>
    <t>Capivari de Baixo</t>
  </si>
  <si>
    <t>Catanduvas</t>
  </si>
  <si>
    <t>Caxambu do Sul</t>
  </si>
  <si>
    <t>Celso Ramos</t>
  </si>
  <si>
    <t>Cerro Negro</t>
  </si>
  <si>
    <t>Chapadão do Lageado</t>
  </si>
  <si>
    <t>Chapecó</t>
  </si>
  <si>
    <t>Cocal do Sul</t>
  </si>
  <si>
    <t>Concórdia</t>
  </si>
  <si>
    <t>Cordilheira Alta</t>
  </si>
  <si>
    <t>Coronel Freitas</t>
  </si>
  <si>
    <t>Coronel Martins</t>
  </si>
  <si>
    <t>Correia Pinto</t>
  </si>
  <si>
    <t>Corupá</t>
  </si>
  <si>
    <t>Criciúma</t>
  </si>
  <si>
    <t>Cunha Porã</t>
  </si>
  <si>
    <t>Cunhataí</t>
  </si>
  <si>
    <t>Curitibanos</t>
  </si>
  <si>
    <t>Descanso</t>
  </si>
  <si>
    <t>Dionísio Cerqueira</t>
  </si>
  <si>
    <t>Dona Emma</t>
  </si>
  <si>
    <t>Doutor Pedrinho</t>
  </si>
  <si>
    <t>Entre Rios</t>
  </si>
  <si>
    <t>Ermo</t>
  </si>
  <si>
    <t>Erval Velho</t>
  </si>
  <si>
    <t>Faxinal dos Guedes</t>
  </si>
  <si>
    <t>Flor do Sertão</t>
  </si>
  <si>
    <t>Florianópolis</t>
  </si>
  <si>
    <t>Formosa do Sul</t>
  </si>
  <si>
    <t>Forquilhinha</t>
  </si>
  <si>
    <t>Fraiburgo</t>
  </si>
  <si>
    <t>Frei Rogério</t>
  </si>
  <si>
    <t>Galvão</t>
  </si>
  <si>
    <t>Garopaba</t>
  </si>
  <si>
    <t>Garuva</t>
  </si>
  <si>
    <t>Gaspar</t>
  </si>
  <si>
    <t>Governador Celso Ramos</t>
  </si>
  <si>
    <t>Grão Pará</t>
  </si>
  <si>
    <t>Gravatal</t>
  </si>
  <si>
    <t>Guabiruba</t>
  </si>
  <si>
    <t>Guaraciaba</t>
  </si>
  <si>
    <t>Guaramirim</t>
  </si>
  <si>
    <t>Guarujá do Sul</t>
  </si>
  <si>
    <t>Guatambú</t>
  </si>
  <si>
    <t>Ibiam</t>
  </si>
  <si>
    <t>Ibicaré</t>
  </si>
  <si>
    <t>Ibirama</t>
  </si>
  <si>
    <t>Içara</t>
  </si>
  <si>
    <t>Ilhota</t>
  </si>
  <si>
    <t>Imaruí</t>
  </si>
  <si>
    <t>Imbituba</t>
  </si>
  <si>
    <t>Imbuia</t>
  </si>
  <si>
    <t>Indaial</t>
  </si>
  <si>
    <t>Iomerê</t>
  </si>
  <si>
    <t>Ipira</t>
  </si>
  <si>
    <t>Iporã do Oeste</t>
  </si>
  <si>
    <t>Ipuaçu</t>
  </si>
  <si>
    <t>Ipumirim</t>
  </si>
  <si>
    <t>Iraceminha</t>
  </si>
  <si>
    <t>Irani</t>
  </si>
  <si>
    <t>Irati</t>
  </si>
  <si>
    <t>Irineópolis</t>
  </si>
  <si>
    <t>Itá</t>
  </si>
  <si>
    <t>Itaiópolis</t>
  </si>
  <si>
    <t>Itajaí</t>
  </si>
  <si>
    <t>Itapema</t>
  </si>
  <si>
    <t>Itapiranga</t>
  </si>
  <si>
    <t>Itapoá</t>
  </si>
  <si>
    <t>Ituporanga</t>
  </si>
  <si>
    <t>Jaborá</t>
  </si>
  <si>
    <t>Jacinto Machado</t>
  </si>
  <si>
    <t>Jaguaruna</t>
  </si>
  <si>
    <t>Jaraguá do Sul</t>
  </si>
  <si>
    <t>Jardinópolis</t>
  </si>
  <si>
    <t>Joaçaba</t>
  </si>
  <si>
    <t>Joinville</t>
  </si>
  <si>
    <t>José Boiteux</t>
  </si>
  <si>
    <t>Jupiá</t>
  </si>
  <si>
    <t>Lacerdópolis</t>
  </si>
  <si>
    <t>Lages</t>
  </si>
  <si>
    <t>Laguna</t>
  </si>
  <si>
    <t>Lajeado Grande</t>
  </si>
  <si>
    <t>Laurentino</t>
  </si>
  <si>
    <t>Lauro Muller</t>
  </si>
  <si>
    <t>Lebon Régis</t>
  </si>
  <si>
    <t>Leoberto Leal</t>
  </si>
  <si>
    <t>Lindóia do Sul</t>
  </si>
  <si>
    <t>Lontras</t>
  </si>
  <si>
    <t>Luiz Alves</t>
  </si>
  <si>
    <t>Luzerna</t>
  </si>
  <si>
    <t>Macieira</t>
  </si>
  <si>
    <t>Mafra</t>
  </si>
  <si>
    <t>Major Gercino</t>
  </si>
  <si>
    <t>Major Vieira</t>
  </si>
  <si>
    <t>Maracajá</t>
  </si>
  <si>
    <t>Maravilha</t>
  </si>
  <si>
    <t>Marema</t>
  </si>
  <si>
    <t>Massaranduba</t>
  </si>
  <si>
    <t>Matos Costa</t>
  </si>
  <si>
    <t>Meleiro</t>
  </si>
  <si>
    <t>Mirim Doce</t>
  </si>
  <si>
    <t>Modelo</t>
  </si>
  <si>
    <t>Mondaí</t>
  </si>
  <si>
    <t>Monte Carlo</t>
  </si>
  <si>
    <t>Monte Castelo</t>
  </si>
  <si>
    <t>Morro da Fumaça</t>
  </si>
  <si>
    <t>Morro Grande</t>
  </si>
  <si>
    <t>Navegantes</t>
  </si>
  <si>
    <t>Nova Erechim</t>
  </si>
  <si>
    <t>Nova Itaberaba</t>
  </si>
  <si>
    <t>Nova Trento</t>
  </si>
  <si>
    <t>Nova Veneza</t>
  </si>
  <si>
    <t>Novo Horizonte</t>
  </si>
  <si>
    <t>Orleans</t>
  </si>
  <si>
    <t>Otacílio Costa</t>
  </si>
  <si>
    <t>Ouro</t>
  </si>
  <si>
    <t>Ouro Verde</t>
  </si>
  <si>
    <t>Paial</t>
  </si>
  <si>
    <t>Painel</t>
  </si>
  <si>
    <t>Palhoça</t>
  </si>
  <si>
    <t>Palma Sola</t>
  </si>
  <si>
    <t>Palmeira</t>
  </si>
  <si>
    <t>Palmitos</t>
  </si>
  <si>
    <t>Papanduva</t>
  </si>
  <si>
    <t>Paraíso</t>
  </si>
  <si>
    <t>Passo de Torres</t>
  </si>
  <si>
    <t>Passos Maia</t>
  </si>
  <si>
    <t>Paulo Lopes</t>
  </si>
  <si>
    <t>Pedras Grandes</t>
  </si>
  <si>
    <t>Penha</t>
  </si>
  <si>
    <t>Peritiba</t>
  </si>
  <si>
    <t>Petrolândia</t>
  </si>
  <si>
    <t>Pinhalzinho</t>
  </si>
  <si>
    <t>Pinheiro Preto</t>
  </si>
  <si>
    <t>Piratuba</t>
  </si>
  <si>
    <t>Planalto Alegre</t>
  </si>
  <si>
    <t>Pomerode</t>
  </si>
  <si>
    <t>Ponte Alta</t>
  </si>
  <si>
    <t>Ponte Alta do Norte</t>
  </si>
  <si>
    <t>Ponte Serrada</t>
  </si>
  <si>
    <t>Porto Belo</t>
  </si>
  <si>
    <t>Porto União</t>
  </si>
  <si>
    <t>Pouso Redondo</t>
  </si>
  <si>
    <t>Praia Grande</t>
  </si>
  <si>
    <t>Presidente Castello Branco</t>
  </si>
  <si>
    <t>Presidente Getúlio</t>
  </si>
  <si>
    <t>Presidente Nereu</t>
  </si>
  <si>
    <t>Princesa</t>
  </si>
  <si>
    <t>Quilombo</t>
  </si>
  <si>
    <t>Rancho Queimado</t>
  </si>
  <si>
    <t>Rio das Antas</t>
  </si>
  <si>
    <t>Rio do Campo</t>
  </si>
  <si>
    <t>Rio do Oeste</t>
  </si>
  <si>
    <t>Rio do Sul</t>
  </si>
  <si>
    <t>Rio dos Cedros</t>
  </si>
  <si>
    <t>Rio Fortuna</t>
  </si>
  <si>
    <t>Rio Negrinho</t>
  </si>
  <si>
    <t>Rio Rufino</t>
  </si>
  <si>
    <t>Riqueza</t>
  </si>
  <si>
    <t>Rodeio</t>
  </si>
  <si>
    <t>Romelândia</t>
  </si>
  <si>
    <t>Salete</t>
  </si>
  <si>
    <t>Saltinho</t>
  </si>
  <si>
    <t>Salto Veloso</t>
  </si>
  <si>
    <t>Sangão</t>
  </si>
  <si>
    <t>Santa Cecília</t>
  </si>
  <si>
    <t>Santa Helena</t>
  </si>
  <si>
    <t>Santa Rosa de Lima</t>
  </si>
  <si>
    <t>Santa Rosa do Sul</t>
  </si>
  <si>
    <t>Santa Terezinha</t>
  </si>
  <si>
    <t>Santa Terezinha do Progresso</t>
  </si>
  <si>
    <t>Santiago do Sul</t>
  </si>
  <si>
    <t>Santo Amaro da Imperatriz</t>
  </si>
  <si>
    <t>São Bento do Sul</t>
  </si>
  <si>
    <t>São Bernardino</t>
  </si>
  <si>
    <t>São Bonifácio</t>
  </si>
  <si>
    <t>São Carlos</t>
  </si>
  <si>
    <t>São Cristovão do Sul</t>
  </si>
  <si>
    <t>São Domingos</t>
  </si>
  <si>
    <t>São Francisco do Sul</t>
  </si>
  <si>
    <t>São João Batista</t>
  </si>
  <si>
    <t>São João do Itaperiú</t>
  </si>
  <si>
    <t>São João do Oeste</t>
  </si>
  <si>
    <t>São João do Sul</t>
  </si>
  <si>
    <t>São Joaquim</t>
  </si>
  <si>
    <t>São José</t>
  </si>
  <si>
    <t>São José do Cedro</t>
  </si>
  <si>
    <t>São José do Cerrito</t>
  </si>
  <si>
    <t>São Lourenço do Oeste</t>
  </si>
  <si>
    <t>São Ludgero</t>
  </si>
  <si>
    <t>São Martinho</t>
  </si>
  <si>
    <t>São Miguel da Boa Vista</t>
  </si>
  <si>
    <t>São Miguel do Oeste</t>
  </si>
  <si>
    <t>São Pedro de Alcântara</t>
  </si>
  <si>
    <t>Saudades</t>
  </si>
  <si>
    <t>Schroeder</t>
  </si>
  <si>
    <t>Seara</t>
  </si>
  <si>
    <t>Serra Alta</t>
  </si>
  <si>
    <t>Siderópolis</t>
  </si>
  <si>
    <t>Sombrio</t>
  </si>
  <si>
    <t>Sul Brasil</t>
  </si>
  <si>
    <t>Taió</t>
  </si>
  <si>
    <t>Tangará</t>
  </si>
  <si>
    <t>Tigrinhos</t>
  </si>
  <si>
    <t>Tijucas</t>
  </si>
  <si>
    <t>Timbé do Sul</t>
  </si>
  <si>
    <t>Timbó</t>
  </si>
  <si>
    <t>Timbó Grande</t>
  </si>
  <si>
    <t>Três Barras</t>
  </si>
  <si>
    <t>Treviso</t>
  </si>
  <si>
    <t>Treze de Maio</t>
  </si>
  <si>
    <t>Treze Tílias</t>
  </si>
  <si>
    <t>Trombudo Central</t>
  </si>
  <si>
    <t>Tubarão</t>
  </si>
  <si>
    <t>Tunápolis</t>
  </si>
  <si>
    <t>Turvo</t>
  </si>
  <si>
    <t>União do Oeste</t>
  </si>
  <si>
    <t>Urubici</t>
  </si>
  <si>
    <t>Urupema</t>
  </si>
  <si>
    <t>Urussanga</t>
  </si>
  <si>
    <t>Vargeão</t>
  </si>
  <si>
    <t>Vargem</t>
  </si>
  <si>
    <t>Vargem Bonita</t>
  </si>
  <si>
    <t>Vidal Ramos</t>
  </si>
  <si>
    <t>Videira</t>
  </si>
  <si>
    <t>Vitor Meireles</t>
  </si>
  <si>
    <t>Witmarsum</t>
  </si>
  <si>
    <t>Xanxerê</t>
  </si>
  <si>
    <t>Xavantina</t>
  </si>
  <si>
    <t>Xaxim</t>
  </si>
  <si>
    <t>Zortéa</t>
  </si>
  <si>
    <t xml:space="preserve"> CAPS </t>
  </si>
  <si>
    <t xml:space="preserve">CEO DE REFERÊNCIA </t>
  </si>
  <si>
    <t>Encaminha p/ Água Doce</t>
  </si>
  <si>
    <t>OBS: PARA O CÁLCULO DA COBERTURA POPULACIONAL ESTIMADA A FÓRMULA USADA É: ((Nº EQUIPES SF x 3450) / população )x100</t>
  </si>
  <si>
    <t>Pescaria Brava</t>
  </si>
  <si>
    <t>Balneário Rincão</t>
  </si>
  <si>
    <t>CAPS I - Microrregional</t>
  </si>
  <si>
    <t>Encaminha p/ São Carlos</t>
  </si>
  <si>
    <t>Encaminha p/ Monte Castelo</t>
  </si>
  <si>
    <t>Encaminha p/ Içara</t>
  </si>
  <si>
    <t>Encaminha p/ Santa Cecilia</t>
  </si>
  <si>
    <t>Encaminha para Ibirama</t>
  </si>
  <si>
    <t>Nº Leitos Saúde Mental</t>
  </si>
  <si>
    <t>Macrorregião</t>
  </si>
  <si>
    <t>Alto Uruguai Catarinense</t>
  </si>
  <si>
    <t>Alto Vale do Itajaí</t>
  </si>
  <si>
    <t>Alto Vale do Rio do Peixe</t>
  </si>
  <si>
    <t>Carbonífera</t>
  </si>
  <si>
    <t>Extremo Oeste</t>
  </si>
  <si>
    <t>Extremo Sul Catarinense</t>
  </si>
  <si>
    <t>Foz do Rio Itajaí</t>
  </si>
  <si>
    <t>Grande Florianópolis</t>
  </si>
  <si>
    <t>Médio Vale do Itajaí</t>
  </si>
  <si>
    <t>Meio Oeste</t>
  </si>
  <si>
    <t>Nordeste</t>
  </si>
  <si>
    <t>Oeste</t>
  </si>
  <si>
    <t>Planalto Norte</t>
  </si>
  <si>
    <t>Serra Catarinense</t>
  </si>
  <si>
    <t>Sul</t>
  </si>
  <si>
    <t>Grande Oeste</t>
  </si>
  <si>
    <t>Ref. Palmitos</t>
  </si>
  <si>
    <t>Ref. Chapecó</t>
  </si>
  <si>
    <t>Ref. Ituporanga</t>
  </si>
  <si>
    <t>Ref. Concórdia</t>
  </si>
  <si>
    <t>Ref. Dionísio Cerqueira</t>
  </si>
  <si>
    <t>Ref. Ufsc</t>
  </si>
  <si>
    <t>Ref. Lages</t>
  </si>
  <si>
    <t>Ref. Ibirama</t>
  </si>
  <si>
    <t>Ref. Univille</t>
  </si>
  <si>
    <t>Ref. Videira</t>
  </si>
  <si>
    <t>Ref. Araranguá</t>
  </si>
  <si>
    <t>Ref. Univali</t>
  </si>
  <si>
    <t>Ref. Içara</t>
  </si>
  <si>
    <t>Ref. Canoinhas</t>
  </si>
  <si>
    <t>Ref. São Joaquim</t>
  </si>
  <si>
    <t>Ref. Pinhalzinho</t>
  </si>
  <si>
    <t>Ref. Itapema</t>
  </si>
  <si>
    <t>Ref. Brusque</t>
  </si>
  <si>
    <t>Ref. Caçador</t>
  </si>
  <si>
    <t>Ref. Balneário Camboriú</t>
  </si>
  <si>
    <t>Ref. Tijucas</t>
  </si>
  <si>
    <t>Ref. Laguna</t>
  </si>
  <si>
    <t>Ref. Criciuma</t>
  </si>
  <si>
    <t>Ref. Curitibanos</t>
  </si>
  <si>
    <t>Ref. Imbituba</t>
  </si>
  <si>
    <t>Ref. Tubarão</t>
  </si>
  <si>
    <t>Ref. Gaspar</t>
  </si>
  <si>
    <t>Ref. Mafra</t>
  </si>
  <si>
    <t>Ref. Navegantes</t>
  </si>
  <si>
    <t>Ref. UFSC</t>
  </si>
  <si>
    <t xml:space="preserve">Ref. Araranguá </t>
  </si>
  <si>
    <t>-</t>
  </si>
  <si>
    <t>Ref. São Miguel do Oeste</t>
  </si>
  <si>
    <t>Ref. Rio do Sul</t>
  </si>
  <si>
    <t>Ref. Braço do Norte</t>
  </si>
  <si>
    <t>Ref. São Bento do Sul</t>
  </si>
  <si>
    <t>Ref. São Lourenço do Oeste</t>
  </si>
  <si>
    <t>Ref. Jaraguá do Sul</t>
  </si>
  <si>
    <t>Total Região da Grande Florianópolis</t>
  </si>
  <si>
    <t>Total Região Extremo Oeste</t>
  </si>
  <si>
    <t>Total Região do Oeste</t>
  </si>
  <si>
    <t>Total Região de Xanxerê</t>
  </si>
  <si>
    <t>Total Região do Alto Uruguai Catarinense</t>
  </si>
  <si>
    <t>Total Região do Alto Vale do Rio do Peixe</t>
  </si>
  <si>
    <t>Total Região do Meio Oeste</t>
  </si>
  <si>
    <t>Total Região do Nordeste</t>
  </si>
  <si>
    <t>Total Região do Planalto Norte</t>
  </si>
  <si>
    <t>Total Região da Serra Catarinense</t>
  </si>
  <si>
    <t>Total Região Carbonífera</t>
  </si>
  <si>
    <t>Total Região do Extremo Sul Catarinense</t>
  </si>
  <si>
    <t>Total Região de Laguna</t>
  </si>
  <si>
    <t>Total Região do Alto Vale do Itajaí</t>
  </si>
  <si>
    <t>Total Região da Foz do Rio Itajaí</t>
  </si>
  <si>
    <t>Total Região do Médio Vale do Itajaí</t>
  </si>
  <si>
    <t>Total da Macrorregião da Grande Florianópolis</t>
  </si>
  <si>
    <t>Total da Macrorregião da Grande Oeste</t>
  </si>
  <si>
    <t>Total da Macrorregião  do Meio Oeste</t>
  </si>
  <si>
    <t>Total da Macrorregião  do Planalto Norte</t>
  </si>
  <si>
    <t>Total da Macrorregião Sul</t>
  </si>
  <si>
    <t>Total da Macrorregião do Vale do Itajaí</t>
  </si>
  <si>
    <t>Vale do Itajaí</t>
  </si>
  <si>
    <t>#População coberta SB (estimada) NÃO CORRIGIDA</t>
  </si>
  <si>
    <t>#Nº Equipes de AB com adesão ao PMAQ homologada pela Portaria MS N.1383 de 09/07/2013.</t>
  </si>
  <si>
    <t>Estado de Santa Catarina</t>
  </si>
  <si>
    <t xml:space="preserve">Nº ACS  </t>
  </si>
  <si>
    <t xml:space="preserve">Nº equipes SB Mod.2 </t>
  </si>
  <si>
    <t xml:space="preserve">Teto Equipes SF e SB </t>
  </si>
  <si>
    <t xml:space="preserve">Ref. Ituporanga </t>
  </si>
  <si>
    <t>Ref. Balneário Camboriu e Ref. Itapema</t>
  </si>
  <si>
    <t>Ref. UNIVILLE</t>
  </si>
  <si>
    <t>Ref. Jaraguá do Sul e Ref. Univille</t>
  </si>
  <si>
    <t>Ref. Ituporanga e Ref. UFSC</t>
  </si>
  <si>
    <t>Ref. São Bento do Sul e Ref. Univille</t>
  </si>
  <si>
    <t>#População coberta SF (estimada) NÃO CORRIGIDA</t>
  </si>
  <si>
    <t>%  Cobertura pop. Estimada SB</t>
  </si>
  <si>
    <t xml:space="preserve">% Cobertura pop. estimada SF </t>
  </si>
  <si>
    <t>Sede Araranguá</t>
  </si>
  <si>
    <t>Sede Balneário Camboriú</t>
  </si>
  <si>
    <t>Sede Biguaçu</t>
  </si>
  <si>
    <t>Sede Velha e Sede Policlínica</t>
  </si>
  <si>
    <t>Sede Braço do Norte</t>
  </si>
  <si>
    <t>Sede Brusque</t>
  </si>
  <si>
    <t>Sede Caçador</t>
  </si>
  <si>
    <t>Sede Canoinhas</t>
  </si>
  <si>
    <t>Sede Chapecó</t>
  </si>
  <si>
    <t>Sede Concórdia</t>
  </si>
  <si>
    <t>Sede Criciuma</t>
  </si>
  <si>
    <t>Sede Curitibanos</t>
  </si>
  <si>
    <t>Sede Dionísio Cerqueira</t>
  </si>
  <si>
    <t>Sede UFSC, Sede Centro e Sede Continente</t>
  </si>
  <si>
    <t>Sede Gaspar</t>
  </si>
  <si>
    <t>Sede Ibirama</t>
  </si>
  <si>
    <t>Sede Içara</t>
  </si>
  <si>
    <t>Sede Imbituba</t>
  </si>
  <si>
    <t>Sede Itajaí e Sede Univali</t>
  </si>
  <si>
    <t>Sede Itapema</t>
  </si>
  <si>
    <t>Sede Ituporanga</t>
  </si>
  <si>
    <t>Sede Jaraguá do Sul</t>
  </si>
  <si>
    <t>Sede Joinville e Sede Univille</t>
  </si>
  <si>
    <t>Sede Lages</t>
  </si>
  <si>
    <t>Sede Laguna</t>
  </si>
  <si>
    <t>Sede Mafra</t>
  </si>
  <si>
    <t>Sede Maravilha</t>
  </si>
  <si>
    <t>Sede Navegantes</t>
  </si>
  <si>
    <t>Sede Palhoça</t>
  </si>
  <si>
    <t>Sede Palmitos</t>
  </si>
  <si>
    <t>Sede Pinhalzinho</t>
  </si>
  <si>
    <t>Sede Rio do Sul</t>
  </si>
  <si>
    <t>Sede Santo Amaro da Imperatriz</t>
  </si>
  <si>
    <t>Sede São Bento do Sul</t>
  </si>
  <si>
    <t>Sede São Joaquim</t>
  </si>
  <si>
    <t>Sede São José</t>
  </si>
  <si>
    <t>Sede São Lourenço do Oeste</t>
  </si>
  <si>
    <t>Sede São Miguel do Oeste</t>
  </si>
  <si>
    <t>Sede Tijucas</t>
  </si>
  <si>
    <t>Sede Tubarão</t>
  </si>
  <si>
    <t>Sede Videira</t>
  </si>
  <si>
    <t>Ref. Maravilha</t>
  </si>
  <si>
    <t>População (DAB)</t>
  </si>
  <si>
    <t>Teto ACS</t>
  </si>
  <si>
    <t>Nº Eq. SF Assentamento/ IDH baixo</t>
  </si>
  <si>
    <t>Nº Eq. SB Assentamento</t>
  </si>
  <si>
    <t>Total da Macrorregião do Foz do Rio Itajaí</t>
  </si>
  <si>
    <r>
      <t xml:space="preserve">#População coberta SF                                              (estimada) </t>
    </r>
    <r>
      <rPr>
        <b/>
        <sz val="9"/>
        <color theme="9"/>
        <rFont val="Arial"/>
        <family val="2"/>
      </rPr>
      <t>(2&amp;3#9)</t>
    </r>
  </si>
  <si>
    <r>
      <t xml:space="preserve">#População coberta SB  (estimada) </t>
    </r>
    <r>
      <rPr>
        <b/>
        <sz val="9"/>
        <color theme="9"/>
        <rFont val="Arial"/>
        <family val="2"/>
      </rPr>
      <t>(4&amp;7#2)</t>
    </r>
  </si>
  <si>
    <t>Sede Porto União</t>
  </si>
  <si>
    <t xml:space="preserve">Sede Xanxerê </t>
  </si>
  <si>
    <t>ADR</t>
  </si>
  <si>
    <t>CAPS II, CAPS i e CAPS ad</t>
  </si>
  <si>
    <t>CAPS II, CAPS i e CAPS ad III</t>
  </si>
  <si>
    <t>CAPS II, CAPS ad e CAPS i</t>
  </si>
  <si>
    <t>CAPS II, CAPS i, CAPS ad e CAPS III</t>
  </si>
  <si>
    <t>CAPS II , CAPS ad e CAPS i</t>
  </si>
  <si>
    <t>CAPS II, CAPS ad, CAPS III e CAPS i</t>
  </si>
  <si>
    <t>CAPS II, CAPS i, 2 CAPS ad</t>
  </si>
  <si>
    <t>Herval D'Oeste</t>
  </si>
  <si>
    <t>Municípios</t>
  </si>
  <si>
    <t>I – São Miguel do Oeste</t>
  </si>
  <si>
    <t>II – Maravilha</t>
  </si>
  <si>
    <t>III – São Lourenço do Oeste</t>
  </si>
  <si>
    <t>IV – Chapecó</t>
  </si>
  <si>
    <t>V – Xanxerê</t>
  </si>
  <si>
    <t>VI – Concórdia</t>
  </si>
  <si>
    <t>VII – Joaçaba</t>
  </si>
  <si>
    <t>VIII – Campos Novos</t>
  </si>
  <si>
    <t>IX – Videira</t>
  </si>
  <si>
    <t>XI – Curitibanos</t>
  </si>
  <si>
    <t>XII – Rio do Sul</t>
  </si>
  <si>
    <t>XV – Blumenau</t>
  </si>
  <si>
    <t>XVII – Itajaí</t>
  </si>
  <si>
    <t>XIX – Tubarão</t>
  </si>
  <si>
    <t>XX – Criciúma</t>
  </si>
  <si>
    <t>Sede Urussanga</t>
  </si>
  <si>
    <t>Nº equipes SF</t>
  </si>
  <si>
    <t>NASF SC</t>
  </si>
  <si>
    <t>NASF / MS  Tipo I</t>
  </si>
  <si>
    <t>NASF / MS  Tipo II</t>
  </si>
  <si>
    <t>NASF / MS  Tipo III</t>
  </si>
  <si>
    <t>Coord. Grande Florianópolis</t>
  </si>
  <si>
    <t>Ref. Porto União</t>
  </si>
  <si>
    <t>Ref. Pinhalzinho e Ref. São Lourenço do Oeste</t>
  </si>
  <si>
    <t>PICS</t>
  </si>
  <si>
    <t>X</t>
  </si>
  <si>
    <t>PSE</t>
  </si>
  <si>
    <t>PNAISP</t>
  </si>
  <si>
    <t>LRPD</t>
  </si>
  <si>
    <t>eCR</t>
  </si>
  <si>
    <t>Mod I</t>
  </si>
  <si>
    <t>Mod II</t>
  </si>
  <si>
    <t>Informação</t>
  </si>
  <si>
    <t>Telefone</t>
  </si>
  <si>
    <t>CEO</t>
  </si>
  <si>
    <t>CAPS</t>
  </si>
  <si>
    <t>eSF</t>
  </si>
  <si>
    <t>eSB</t>
  </si>
  <si>
    <t>Mês de Referência</t>
  </si>
  <si>
    <t>Núcleo Responsável</t>
  </si>
  <si>
    <r>
      <t>Cobertura Populacional Estimada das equipes de Saúde da Família - eSF</t>
    </r>
    <r>
      <rPr>
        <sz val="10"/>
        <rFont val="Arial"/>
        <family val="2"/>
        <charset val="1"/>
      </rPr>
      <t xml:space="preserve">: para o cálculo da Cobertura Populacional Estimada, a fórmula* usada é: 
((Nº EQUIPES SF x 3450) / população ) x 100)         *com limitador de 100% </t>
    </r>
  </si>
  <si>
    <r>
      <t>Cobertura Populacional Estimada das equipes de Saúde Bucal - eSB</t>
    </r>
    <r>
      <rPr>
        <sz val="10"/>
        <rFont val="Arial"/>
        <family val="2"/>
        <charset val="1"/>
      </rPr>
      <t xml:space="preserve">: para o cálculo da Cobertura Populacional Estimada, a fórmula* usada é: 
((Nº EQUIPES SB x 3450) / população ) x 100)         *com limitador de 100% </t>
    </r>
  </si>
  <si>
    <t>Fonte da Informação</t>
  </si>
  <si>
    <t>CNES</t>
  </si>
  <si>
    <t>Nasf-AB</t>
  </si>
  <si>
    <t>ACS</t>
  </si>
  <si>
    <t>Polos de Academia da Saúde</t>
  </si>
  <si>
    <t>avaliacao@saude.sc.gov.br</t>
  </si>
  <si>
    <t>Núcleo de Saúde Bucal</t>
  </si>
  <si>
    <t>Núcleo de Saúde Mental</t>
  </si>
  <si>
    <t>Núcleo de Atenção as Condições Crônicas</t>
  </si>
  <si>
    <t>XVI – Joinville</t>
  </si>
  <si>
    <t>XIV– Jaraguá do Sul</t>
  </si>
  <si>
    <t>XIII – Mafra</t>
  </si>
  <si>
    <t>X– Lages</t>
  </si>
  <si>
    <t>XVIII – Araranguá</t>
  </si>
  <si>
    <t>Meio Oeste e Serra Catarinense</t>
  </si>
  <si>
    <t>Planalto Norte e Nordeste</t>
  </si>
  <si>
    <t>Ref. Xanxêre</t>
  </si>
  <si>
    <t>Ref. Biguaçu</t>
  </si>
  <si>
    <t>Ref.Urussanga</t>
  </si>
  <si>
    <t>Ref . Xanxêre</t>
  </si>
  <si>
    <t>Ref. Urussanga</t>
  </si>
  <si>
    <t>Ref. Caçador e Ref. Porto União</t>
  </si>
  <si>
    <t>Ref. Palhoça</t>
  </si>
  <si>
    <t>Ref. Santo Amaro da Imperatriz</t>
  </si>
  <si>
    <t xml:space="preserve">Ref. São José </t>
  </si>
  <si>
    <t>Deliberação CIR e CIB</t>
  </si>
  <si>
    <t>saudebucal@saude.sc.gov.br</t>
  </si>
  <si>
    <t>(48) 3664-7276</t>
  </si>
  <si>
    <t>Portarias do MS</t>
  </si>
  <si>
    <t>(48) 3664-7277</t>
  </si>
  <si>
    <t>Portarias de habilitação do MS</t>
  </si>
  <si>
    <t>saudemental@saude.sc.gov.br</t>
  </si>
  <si>
    <t>nucleocondiçõescronicas@saude.sc.gov.br</t>
  </si>
  <si>
    <t>(48) 3664-7280</t>
  </si>
  <si>
    <t xml:space="preserve">Núcleo Crônicos - Ago/18 </t>
  </si>
  <si>
    <t>e-Gestor</t>
  </si>
  <si>
    <t>(48) 3664-7279</t>
  </si>
  <si>
    <t>nucleovulneraveis@saude.sc.gov.br</t>
  </si>
  <si>
    <t>Fonte das Informações</t>
  </si>
  <si>
    <t xml:space="preserve">Núcleo Crônicos - Maio/19 </t>
  </si>
  <si>
    <t>Núcleo de Monitoramento e Cofinanciamento</t>
  </si>
  <si>
    <t>NÚCLEO DE MONITORAMENTO E COFINANCIAMENTO</t>
  </si>
  <si>
    <t>DIRETORIA DE ATENÇÃO PRIMÁRIA À SAÚDE</t>
  </si>
  <si>
    <t>SUPERINTENDÊNCIA DE PLANEJAMENTO EM SAÚDE</t>
  </si>
  <si>
    <t>CAPS I Microrregional</t>
  </si>
  <si>
    <t>Encaminha p/ Dionísio Cerqueira</t>
  </si>
  <si>
    <t>Saúde Mental - Jun/2019</t>
  </si>
  <si>
    <t>Encaminha p/ Apiúna</t>
  </si>
  <si>
    <t>Encaminha p/ Apíuna</t>
  </si>
  <si>
    <t>Encaminha p/ Balneário Piçarras</t>
  </si>
  <si>
    <t>Encaminha p/ Barra Velha</t>
  </si>
  <si>
    <t>Encaminha p/ Campo Erê</t>
  </si>
  <si>
    <t>Encaminha p/ Gaspar</t>
  </si>
  <si>
    <t>Encaminha p/ Ibirama</t>
  </si>
  <si>
    <t>Encaminha p/ Lauro Muller</t>
  </si>
  <si>
    <t>Encaminha p/ Mondaí</t>
  </si>
  <si>
    <t>Encaminha p/ Ouro</t>
  </si>
  <si>
    <t>Encaminha p/ Santo Amaro da Imperatriz</t>
  </si>
  <si>
    <t>Ref. Joaçaba</t>
  </si>
  <si>
    <t>Ref. Santo Amaro da Imperariz</t>
  </si>
  <si>
    <t>Univille</t>
  </si>
  <si>
    <t>Ref. Palmitos e Maravilha</t>
  </si>
  <si>
    <t>Ref. UFSC e Brusque</t>
  </si>
  <si>
    <t>Saúde Bucal - Jun/2019</t>
  </si>
  <si>
    <t>Guabiruba: CAPS I</t>
  </si>
  <si>
    <t>Ipumirim: CAPS Microrregional (Arabutã e Lindóia do Sul)</t>
  </si>
  <si>
    <t>Sombrio: CAPS Microrregional (Balneário Gaivota)</t>
  </si>
  <si>
    <r>
      <rPr>
        <b/>
        <sz val="10"/>
        <rFont val="Arial"/>
        <family val="2"/>
      </rPr>
      <t>Obs.:</t>
    </r>
    <r>
      <rPr>
        <sz val="10"/>
        <rFont val="Arial"/>
        <family val="2"/>
      </rPr>
      <t xml:space="preserve"> CAPS em funcionamento, sem portaria de habilitação</t>
    </r>
  </si>
  <si>
    <t>Mod III</t>
  </si>
  <si>
    <t>O quadro anexo apresenta as informações agrupadas pelas 9 Macro regiões, 16 Regiões de Saúde (CIR 2012) e municípios de Santa Catarina.</t>
  </si>
  <si>
    <t xml:space="preserve">Núcleo Crônicos - Julho/19 </t>
  </si>
  <si>
    <t>pnaispsc@saude.sc.gov.br</t>
  </si>
  <si>
    <t>(48) 3664-7271</t>
  </si>
  <si>
    <t>Saúde na Hora</t>
  </si>
  <si>
    <t>Núcleo de Apoio Institucional à Gestão da APS</t>
  </si>
  <si>
    <t>saudedafamilia@saude.sc.gov.br</t>
  </si>
  <si>
    <t>(48) 3664-7273</t>
  </si>
  <si>
    <t>Capacidade instalada para Atenção Básica: equipes de Saúde da Família (SF) e de Saúde Bucal (SB), Agente Comunitário de Saúde (ACS), Núcleo Ampliado de Saúde da Família e Atenção Básica (Nasf-AB), Centro de Especialidades odontólogicas (CEO), Laboratório Regional de Prótese Dentária (LRPD), Centro de Atenção Psicossocial (CAPS), Polos de Academia da Saúde, Práticas Integrativas e Complementares (PICs), Política Nacional de Atenção Integral à Saúde das Pessoas Privadas de Liberdade no Sistema Prisional (PNAISP), Programa Saúde na Escola (PSE), equipes de Consultório na Rua (eCR) e Programa Saúde na Hora</t>
  </si>
  <si>
    <t>Capacidade instalada para Atenção Básica: equipes de Saúde da Família (eSF) e de Saúde Bucal (eSB), Agente Comunitário de Saúde (ACS), Núcleo Ampliado de Saúde da Família e Atenção Básica (Nasf-AB), Centro de Especialidades odontólogicas (CEO), Laboratório Regional de Prótese Dentária (LRPD), Centro de Atenção Psicossocial (CAPS), Polos de Academia da Saúde, Práticas Integrativas e Complementares (PICs), Política Nacional de Atenção Integral à Saúde das Pessoas Privadas de Liberdade no Sistema Prisional (PNAISP), Programa Saúde na Escola (PSE), equipes de Consultório na Rua (eCR) e Saúde na Hora, Santa Catarina</t>
  </si>
  <si>
    <r>
      <t>Nº equipes SF; Nº equipes SB Mod.1 e Nº equipes SB Mod.2</t>
    </r>
    <r>
      <rPr>
        <b/>
        <sz val="10"/>
        <rFont val="Arial"/>
        <family val="2"/>
        <charset val="1"/>
      </rPr>
      <t>:</t>
    </r>
    <r>
      <rPr>
        <sz val="10"/>
        <rFont val="Arial"/>
        <family val="2"/>
        <charset val="1"/>
      </rPr>
      <t xml:space="preserve"> são as equipes implantadas e atuando nos municípios. Fonte: MS/SAPS - Histórico de Cobertura da Saúde da Família.</t>
    </r>
  </si>
  <si>
    <r>
      <t>Teto ACS</t>
    </r>
    <r>
      <rPr>
        <sz val="10"/>
        <rFont val="Arial"/>
        <family val="2"/>
      </rPr>
      <t>:  refere ao nº total de ACS aprovado pelo MS para receber incentivo financeiro federal. Este número é obtido pela População estimada IBGE dividido por 400 (nº mínimo de pessoas recomendado para acompanhamento por cada ACS). Fonte: SAPS/MS/Histórico de Cobertura da Saúde da Família.</t>
    </r>
  </si>
  <si>
    <r>
      <rPr>
        <b/>
        <u/>
        <sz val="10"/>
        <rFont val="Arial"/>
        <family val="2"/>
        <charset val="1"/>
      </rPr>
      <t>Nº ACS</t>
    </r>
    <r>
      <rPr>
        <sz val="10"/>
        <rFont val="Arial"/>
        <family val="2"/>
        <charset val="1"/>
      </rPr>
      <t>: Nº de ACS aptos para o município receber incentivos financeiros pelo Ministério da Saúde, na Competência selecionada. Fonte: SAPS/MS/Histórico de Cobertura da Saúde da Família.</t>
    </r>
  </si>
  <si>
    <r>
      <t>Teto equipes  de Saúde da Família – eSF e de Saúde Bucal - eSB</t>
    </r>
    <r>
      <rPr>
        <b/>
        <u/>
        <sz val="10"/>
        <rFont val="Arial"/>
        <family val="2"/>
        <charset val="1"/>
      </rPr>
      <t>:</t>
    </r>
    <r>
      <rPr>
        <sz val="10"/>
        <rFont val="Arial"/>
        <family val="2"/>
        <charset val="1"/>
      </rPr>
      <t xml:space="preserve"> se refere ao número de equipes de saúde da família aprovadas pelo Ministério da Saúde para receber incentivo financeiro federal. O teto de equipes para SF é o mesmo para a SB. Este número é obtido pelo cálculo: População estimada IBGE/2400 (nº mínimo de pessoas recomendado para acompanhamento por uma eSF). 
Fonte: SAPS/MS/Histórico de Cobertura da Saúde da Família.</t>
    </r>
  </si>
  <si>
    <r>
      <t>População</t>
    </r>
    <r>
      <rPr>
        <sz val="10"/>
        <rFont val="Arial"/>
        <family val="2"/>
        <charset val="1"/>
      </rPr>
      <t>: refere à população estimada pelo IBGE, para o ano de 2016 (Portaria nº 3.947, de 28 de dezembro de 2017). Fonte: Secretaria de Atenção Primária à Saúde – SAPS/MS/Histórico de Cobertura da Saúde da Família.</t>
    </r>
  </si>
  <si>
    <r>
      <t>Nasf-AB</t>
    </r>
    <r>
      <rPr>
        <b/>
        <sz val="10"/>
        <rFont val="Arial"/>
        <family val="2"/>
        <charset val="1"/>
      </rPr>
      <t>:</t>
    </r>
    <r>
      <rPr>
        <sz val="10"/>
        <rFont val="Arial"/>
        <family val="2"/>
        <charset val="1"/>
      </rPr>
      <t xml:space="preserve"> Informa a quantidade e Tipo  de NASF aprovado pelo Ministério da Saúde nos municípios. </t>
    </r>
    <r>
      <rPr>
        <b/>
        <sz val="10"/>
        <rFont val="Arial"/>
        <family val="2"/>
        <charset val="1"/>
      </rPr>
      <t>NASF 1</t>
    </r>
    <r>
      <rPr>
        <sz val="10"/>
        <rFont val="Arial"/>
        <family val="2"/>
        <charset val="1"/>
      </rPr>
      <t xml:space="preserve">: no mínimo 5 equipes de SF e no máximo 9 Equipes de SF. </t>
    </r>
    <r>
      <rPr>
        <b/>
        <sz val="10"/>
        <rFont val="Arial"/>
        <family val="2"/>
        <charset val="1"/>
      </rPr>
      <t>NASF 2:</t>
    </r>
    <r>
      <rPr>
        <sz val="10"/>
        <rFont val="Arial"/>
        <family val="2"/>
        <charset val="1"/>
      </rPr>
      <t xml:space="preserve">  ter no minimo  3 equipes de SF e no máximo 4, </t>
    </r>
    <r>
      <rPr>
        <b/>
        <sz val="10"/>
        <rFont val="Arial"/>
        <family val="2"/>
        <charset val="1"/>
      </rPr>
      <t>NASF 3:</t>
    </r>
    <r>
      <rPr>
        <sz val="10"/>
        <rFont val="Arial"/>
        <family val="2"/>
        <charset val="1"/>
      </rPr>
      <t xml:space="preserve"> Ter entre 1  e 2 Equipes SF. De acordo com a Portaria nº 3.124/2012.   Fonte: SAPS/MS/Histórico de Cobertura da Saúde da Família.  </t>
    </r>
  </si>
  <si>
    <r>
      <t>LRPD</t>
    </r>
    <r>
      <rPr>
        <b/>
        <sz val="10"/>
        <rFont val="Arial"/>
        <family val="2"/>
      </rPr>
      <t xml:space="preserve">: </t>
    </r>
    <r>
      <rPr>
        <sz val="10"/>
        <rFont val="Arial"/>
        <family val="2"/>
      </rPr>
      <t>Informa os municípios que possuem Laboratório Regional de Prótese Dentária. Fonte: Núcleo de Saúde Bucal/DAPS/SES.</t>
    </r>
  </si>
  <si>
    <r>
      <t>CAPS</t>
    </r>
    <r>
      <rPr>
        <sz val="10"/>
        <rFont val="Arial"/>
        <family val="2"/>
        <charset val="1"/>
      </rPr>
      <t>: Informa a(s) modalidades(s) de Centros de Atenção Psicossocial – CAPS implantado(s) no município. Podem ser: CAPS modalidade I microrregional (que atendem dois ou mais municípios); CAPS na modalidade I (não microrregional), II, III, CAPS ad (álcool e drogas) e CAPS i (infanto juvenil). 
Fonte: Núcleo de Saúde Mental/DAPS/SES.</t>
    </r>
  </si>
  <si>
    <r>
      <t>Polos de Academia da Saúde:</t>
    </r>
    <r>
      <rPr>
        <sz val="10"/>
        <rFont val="Arial"/>
        <family val="2"/>
        <charset val="1"/>
      </rPr>
      <t xml:space="preserve"> Refere-se aos polos que foram homologados em portaria do Programa da Academia da Saúde do Ministério da Saúde. Não fazem parte do Programa as academia ao ar livre e as academias da terceira idade. Fonte: Núcleo de Atenção as Condições Crônicas/DAPS/SES.</t>
    </r>
  </si>
  <si>
    <r>
      <rPr>
        <b/>
        <u/>
        <sz val="10"/>
        <rFont val="Arial"/>
        <family val="2"/>
      </rPr>
      <t>PICS:</t>
    </r>
    <r>
      <rPr>
        <sz val="10"/>
        <rFont val="Arial"/>
        <family val="2"/>
        <charset val="1"/>
      </rPr>
      <t xml:space="preserve"> Informa os municípios que possuem os serviços de Práticas Integrativas e Complementares e o quantitativo de UBS que possuem os serviço no município. Fonte: Núcleo de Atenção as Condições Crônicas/DAPS/SES.</t>
    </r>
  </si>
  <si>
    <r>
      <rPr>
        <b/>
        <u/>
        <sz val="10"/>
        <rFont val="Arial"/>
        <family val="2"/>
      </rPr>
      <t>PNAISP:</t>
    </r>
    <r>
      <rPr>
        <sz val="10"/>
        <rFont val="Arial"/>
        <family val="2"/>
        <charset val="1"/>
      </rPr>
      <t xml:space="preserve"> Informa os municípios que aderiram à Política Nacional de Atenção Integral à Saúde das Pessoas Privadas de Liberdade no Sistema Prisional. Fonte: Núcleo de Saúde Mental/DAPS/SES.</t>
    </r>
  </si>
  <si>
    <r>
      <rPr>
        <b/>
        <u/>
        <sz val="10"/>
        <rFont val="Arial"/>
        <family val="2"/>
      </rPr>
      <t>Programa Saúde na Hora</t>
    </r>
    <r>
      <rPr>
        <sz val="10"/>
        <rFont val="Arial"/>
        <family val="2"/>
      </rPr>
      <t>: Informa a adesão das Unidades de Saúde da Família (USF) ao Programa Saúde na Hora. Fonte: SAGE (Sala de Apoio à Gestão Estratégica Ministério da Saúde)/MS.</t>
    </r>
  </si>
  <si>
    <r>
      <rPr>
        <b/>
        <u/>
        <sz val="10"/>
        <rFont val="Arial"/>
        <family val="2"/>
      </rPr>
      <t>eCR:</t>
    </r>
    <r>
      <rPr>
        <sz val="10"/>
        <rFont val="Arial"/>
        <family val="2"/>
      </rPr>
      <t xml:space="preserve"> Informa os municípios que possuem equipe de Consultório na Rua. Fonte: Núcleo Equidade/DAPS/SES.</t>
    </r>
  </si>
  <si>
    <r>
      <rPr>
        <b/>
        <u/>
        <sz val="10"/>
        <rFont val="Arial"/>
        <family val="2"/>
      </rPr>
      <t>PSE:</t>
    </r>
    <r>
      <rPr>
        <sz val="10"/>
        <rFont val="Arial"/>
        <family val="2"/>
        <charset val="1"/>
      </rPr>
      <t xml:space="preserve"> Informa os municípios que aderiram ao Programa Saúde na Escola. Fonte: Núcleo de Atenção as Condições Crônicas/DAPS/SES.</t>
    </r>
  </si>
  <si>
    <r>
      <t>CEO de Referência</t>
    </r>
    <r>
      <rPr>
        <b/>
        <sz val="10"/>
        <rFont val="Arial"/>
        <family val="2"/>
      </rPr>
      <t>:</t>
    </r>
    <r>
      <rPr>
        <u/>
        <sz val="10"/>
        <rFont val="Arial"/>
        <family val="2"/>
        <charset val="1"/>
      </rPr>
      <t xml:space="preserve"> </t>
    </r>
    <r>
      <rPr>
        <sz val="10"/>
        <rFont val="Arial"/>
        <family val="2"/>
        <charset val="1"/>
      </rPr>
      <t>nome do município com CEO implantado (sede), que atende a população do município considerado, já pactuado entre municípios e Regional de Saúde. O CEO pode ser: com atendimento apenas ao município sede ou CEO regionalizado (atendendo os municípios da Região de Saúde, próximos geograficamente, conforme pactuação).
Fonte: Núcleo de Saúde Bucal/DAPS/SES.</t>
    </r>
  </si>
  <si>
    <t>O número de equipes de Saúde da Família foi retirado do Portal da SAPS/MS</t>
  </si>
  <si>
    <t>Núcleo Equidade</t>
  </si>
  <si>
    <t>SAPS/MS/Cobertura da academia da saúde</t>
  </si>
  <si>
    <t>SAPS/MS/Histórico de Cobertura da Saúde da Família</t>
  </si>
  <si>
    <t>E-mail</t>
  </si>
  <si>
    <t>Polos Academia da Saúde</t>
  </si>
  <si>
    <t>Núcleo Equidade - Jul/19</t>
  </si>
  <si>
    <t>Saúde Mental - Ago/18</t>
  </si>
  <si>
    <t>SAPS Dez/19</t>
  </si>
  <si>
    <t>Nº equipes SB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</si>
</sst>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2">
    <numFmt numFmtId="43" formatCode="_-* #,##0.00_-;\-* #,##0.00_-;_-* &quot;-&quot;??_-;_-@_-"/>
    <numFmt numFmtId="164" formatCode="_-* #,##0_-;\-* #,##0_-;_-* &quot;-&quot;??_-;_-@_-"/>
  </numFmts>
  <fonts count="56" x14ac:knownFonts="1">
    <font>
      <sz val="10"/>
      <name val="Arial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0"/>
      <name val="Arial"/>
      <family val="2"/>
    </font>
    <font>
      <sz val="9"/>
      <name val="Arial"/>
      <family val="2"/>
    </font>
    <font>
      <b/>
      <sz val="11"/>
      <name val="Arial"/>
      <family val="2"/>
    </font>
    <font>
      <sz val="8"/>
      <name val="Arial"/>
      <family val="2"/>
    </font>
    <font>
      <b/>
      <u/>
      <sz val="10"/>
      <name val="Arial"/>
      <family val="2"/>
    </font>
    <font>
      <b/>
      <sz val="9"/>
      <name val="Arial"/>
      <family val="2"/>
    </font>
    <font>
      <sz val="10"/>
      <name val="Arial"/>
      <family val="2"/>
    </font>
    <font>
      <sz val="9"/>
      <name val="Arial"/>
      <family val="2"/>
    </font>
    <font>
      <b/>
      <sz val="12"/>
      <name val="Arial"/>
      <family val="2"/>
    </font>
    <font>
      <sz val="12"/>
      <name val="Arial"/>
      <family val="2"/>
    </font>
    <font>
      <sz val="10"/>
      <color theme="1"/>
      <name val="Arial"/>
      <family val="2"/>
    </font>
    <font>
      <b/>
      <sz val="14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9"/>
      <color theme="9"/>
      <name val="Arial"/>
      <family val="2"/>
    </font>
    <font>
      <b/>
      <sz val="16"/>
      <name val="Arial"/>
      <family val="2"/>
    </font>
    <font>
      <b/>
      <sz val="10"/>
      <color theme="1"/>
      <name val="Arial"/>
      <family val="2"/>
    </font>
    <font>
      <sz val="11"/>
      <name val="Arial"/>
      <family val="2"/>
    </font>
    <font>
      <sz val="10"/>
      <name val="Arial"/>
      <family val="2"/>
      <charset val="1"/>
    </font>
    <font>
      <sz val="9"/>
      <name val="Arial"/>
      <family val="2"/>
      <charset val="1"/>
    </font>
    <font>
      <b/>
      <sz val="11"/>
      <name val="Book Antiqua"/>
      <family val="1"/>
      <charset val="1"/>
    </font>
    <font>
      <b/>
      <u/>
      <sz val="10"/>
      <name val="Arial"/>
      <family val="2"/>
      <charset val="1"/>
    </font>
    <font>
      <b/>
      <sz val="10"/>
      <name val="Arial"/>
      <family val="2"/>
      <charset val="1"/>
    </font>
    <font>
      <u/>
      <sz val="10"/>
      <name val="Arial"/>
      <family val="2"/>
      <charset val="1"/>
    </font>
    <font>
      <sz val="16"/>
      <name val="Arial"/>
      <family val="2"/>
    </font>
    <font>
      <sz val="9"/>
      <color rgb="FF000000"/>
      <name val="Arial"/>
      <family val="2"/>
    </font>
    <font>
      <u/>
      <sz val="10"/>
      <color theme="10"/>
      <name val="Arial"/>
      <family val="2"/>
    </font>
    <font>
      <sz val="10"/>
      <color rgb="FF666633"/>
      <name val="Arial"/>
      <family val="2"/>
      <charset val="1"/>
    </font>
    <font>
      <sz val="10"/>
      <color rgb="FFFF6600"/>
      <name val="Arial"/>
      <family val="2"/>
      <charset val="1"/>
    </font>
    <font>
      <sz val="10"/>
      <color rgb="FFCE181E"/>
      <name val="Arial"/>
      <family val="2"/>
      <charset val="1"/>
    </font>
    <font>
      <b/>
      <sz val="10"/>
      <color rgb="FF666633"/>
      <name val="Arial"/>
      <family val="2"/>
    </font>
    <font>
      <b/>
      <sz val="18"/>
      <color theme="3"/>
      <name val="Cambria"/>
      <family val="2"/>
      <scheme val="major"/>
    </font>
    <font>
      <b/>
      <sz val="15"/>
      <color theme="3"/>
      <name val="Calibri"/>
      <family val="2"/>
      <scheme val="minor"/>
    </font>
    <font>
      <b/>
      <sz val="13"/>
      <color theme="3"/>
      <name val="Calibri"/>
      <family val="2"/>
      <scheme val="minor"/>
    </font>
    <font>
      <b/>
      <sz val="11"/>
      <color theme="3"/>
      <name val="Calibri"/>
      <family val="2"/>
      <scheme val="minor"/>
    </font>
    <font>
      <sz val="11"/>
      <color rgb="FF006100"/>
      <name val="Calibri"/>
      <family val="2"/>
      <scheme val="minor"/>
    </font>
    <font>
      <sz val="11"/>
      <color rgb="FF9C0006"/>
      <name val="Calibri"/>
      <family val="2"/>
      <scheme val="minor"/>
    </font>
    <font>
      <sz val="11"/>
      <color rgb="FF9C6500"/>
      <name val="Calibri"/>
      <family val="2"/>
      <scheme val="minor"/>
    </font>
    <font>
      <sz val="11"/>
      <color rgb="FF3F3F76"/>
      <name val="Calibri"/>
      <family val="2"/>
      <scheme val="minor"/>
    </font>
    <font>
      <b/>
      <sz val="11"/>
      <color rgb="FF3F3F3F"/>
      <name val="Calibri"/>
      <family val="2"/>
      <scheme val="minor"/>
    </font>
    <font>
      <b/>
      <sz val="11"/>
      <color rgb="FFFA7D00"/>
      <name val="Calibri"/>
      <family val="2"/>
      <scheme val="minor"/>
    </font>
    <font>
      <sz val="11"/>
      <color rgb="FFFA7D00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rgb="FFFF0000"/>
      <name val="Calibri"/>
      <family val="2"/>
      <scheme val="minor"/>
    </font>
    <font>
      <i/>
      <sz val="11"/>
      <color rgb="FF7F7F7F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sz val="10"/>
      <color rgb="FFFF0000"/>
      <name val="Arial"/>
      <family val="2"/>
    </font>
    <font>
      <sz val="10"/>
      <color rgb="FFFF0000"/>
      <name val="Arial"/>
      <family val="2"/>
      <charset val="1"/>
    </font>
    <font>
      <sz val="11"/>
      <color theme="1"/>
      <name val="Arial"/>
    </font>
    <font>
      <sz val="11"/>
      <color theme="1"/>
      <name val="Calibri"/>
    </font>
  </fonts>
  <fills count="66">
    <fill>
      <patternFill patternType="none"/>
    </fill>
    <fill>
      <patternFill patternType="gray125"/>
    </fill>
    <fill>
      <patternFill patternType="solid">
        <fgColor indexed="41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13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theme="4" tint="0.39997558519241921"/>
        <bgColor indexed="64"/>
      </patternFill>
    </fill>
    <fill>
      <patternFill patternType="solid">
        <fgColor theme="4" tint="0.59999389629810485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6" tint="0.59999389629810485"/>
        <bgColor indexed="64"/>
      </patternFill>
    </fill>
    <fill>
      <patternFill patternType="solid">
        <fgColor theme="6" tint="0.79998168889431442"/>
        <bgColor indexed="64"/>
      </patternFill>
    </fill>
    <fill>
      <patternFill patternType="solid">
        <fgColor rgb="FFAFC876"/>
        <bgColor indexed="64"/>
      </patternFill>
    </fill>
    <fill>
      <patternFill patternType="solid">
        <fgColor rgb="FFD3817F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9"/>
        <bgColor indexed="41"/>
      </patternFill>
    </fill>
    <fill>
      <patternFill patternType="solid">
        <fgColor indexed="55"/>
        <bgColor indexed="4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0"/>
        <bgColor indexed="44"/>
      </patternFill>
    </fill>
    <fill>
      <patternFill patternType="solid">
        <fgColor theme="6" tint="0.39997558519241921"/>
        <bgColor indexed="64"/>
      </patternFill>
    </fill>
    <fill>
      <patternFill patternType="solid">
        <fgColor rgb="FFCCECFF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rgb="FFFF99FF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CCFFFF"/>
        <bgColor indexed="64"/>
      </patternFill>
    </fill>
    <fill>
      <patternFill patternType="solid">
        <fgColor theme="6" tint="0.79998168889431442"/>
        <bgColor indexed="31"/>
      </patternFill>
    </fill>
    <fill>
      <patternFill patternType="solid">
        <fgColor theme="9" tint="0.79998168889431442"/>
        <bgColor rgb="FFEEEEEE"/>
      </patternFill>
    </fill>
    <fill>
      <patternFill patternType="solid">
        <fgColor rgb="FFB4C6E7"/>
        <bgColor rgb="FFB4C6E7"/>
      </patternFill>
    </fill>
    <fill>
      <patternFill patternType="solid">
        <fgColor theme="4" tint="0.79998168889431442"/>
        <bgColor rgb="FFFFD965"/>
      </patternFill>
    </fill>
    <fill>
      <patternFill patternType="solid">
        <fgColor theme="0" tint="-0.249977111117893"/>
        <bgColor rgb="FFFFD965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8" tint="0.59999389629810485"/>
        <bgColor indexed="64"/>
      </patternFill>
    </fill>
  </fills>
  <borders count="7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/>
      <diagonal/>
    </border>
    <border>
      <left/>
      <right/>
      <top style="medium">
        <color indexed="8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rgb="FF594D4D"/>
      </left>
      <right style="medium">
        <color rgb="FF594D4D"/>
      </right>
      <top style="medium">
        <color rgb="FF594D4D"/>
      </top>
      <bottom style="medium">
        <color indexed="64"/>
      </bottom>
      <diagonal/>
    </border>
    <border>
      <left/>
      <right style="medium">
        <color rgb="FF594D4D"/>
      </right>
      <top style="medium">
        <color rgb="FF594D4D"/>
      </top>
      <bottom style="medium">
        <color rgb="FF594D4D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medium">
        <color rgb="FF594D4D"/>
      </left>
      <right/>
      <top style="medium">
        <color rgb="FF594D4D"/>
      </top>
      <bottom style="medium">
        <color indexed="64"/>
      </bottom>
      <diagonal/>
    </border>
    <border>
      <left style="medium">
        <color indexed="64"/>
      </left>
      <right style="medium">
        <color rgb="FF594D4D"/>
      </right>
      <top style="medium">
        <color indexed="64"/>
      </top>
      <bottom style="medium">
        <color indexed="64"/>
      </bottom>
      <diagonal/>
    </border>
    <border>
      <left style="medium">
        <color rgb="FF594D4D"/>
      </left>
      <right style="medium">
        <color rgb="FF594D4D"/>
      </right>
      <top style="medium">
        <color indexed="64"/>
      </top>
      <bottom style="medium">
        <color indexed="64"/>
      </bottom>
      <diagonal/>
    </border>
    <border>
      <left style="medium">
        <color rgb="FF594D4D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thin">
        <color auto="1"/>
      </right>
      <top style="thin">
        <color auto="1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</borders>
  <cellStyleXfs count="105">
    <xf numFmtId="0" fontId="0" fillId="0" borderId="0"/>
    <xf numFmtId="0" fontId="11" fillId="0" borderId="0"/>
    <xf numFmtId="9" fontId="4" fillId="0" borderId="0" applyFont="0" applyFill="0" applyBorder="0" applyAlignment="0" applyProtection="0"/>
    <xf numFmtId="0" fontId="4" fillId="0" borderId="0"/>
    <xf numFmtId="0" fontId="4" fillId="0" borderId="0"/>
    <xf numFmtId="43" fontId="17" fillId="0" borderId="0" applyFont="0" applyFill="0" applyBorder="0" applyAlignment="0" applyProtection="0"/>
    <xf numFmtId="0" fontId="23" fillId="0" borderId="0"/>
    <xf numFmtId="0" fontId="31" fillId="0" borderId="0" applyNumberFormat="0" applyFill="0" applyBorder="0" applyAlignment="0" applyProtection="0">
      <alignment vertical="top"/>
      <protection locked="0"/>
    </xf>
    <xf numFmtId="0" fontId="36" fillId="0" borderId="0" applyNumberFormat="0" applyFill="0" applyBorder="0" applyAlignment="0" applyProtection="0"/>
    <xf numFmtId="0" fontId="37" fillId="0" borderId="56" applyNumberFormat="0" applyFill="0" applyAlignment="0" applyProtection="0"/>
    <xf numFmtId="0" fontId="38" fillId="0" borderId="57" applyNumberFormat="0" applyFill="0" applyAlignment="0" applyProtection="0"/>
    <xf numFmtId="0" fontId="39" fillId="0" borderId="58" applyNumberFormat="0" applyFill="0" applyAlignment="0" applyProtection="0"/>
    <xf numFmtId="0" fontId="39" fillId="0" borderId="0" applyNumberFormat="0" applyFill="0" applyBorder="0" applyAlignment="0" applyProtection="0"/>
    <xf numFmtId="0" fontId="40" fillId="25" borderId="0" applyNumberFormat="0" applyBorder="0" applyAlignment="0" applyProtection="0"/>
    <xf numFmtId="0" fontId="41" fillId="26" borderId="0" applyNumberFormat="0" applyBorder="0" applyAlignment="0" applyProtection="0"/>
    <xf numFmtId="0" fontId="42" fillId="27" borderId="0" applyNumberFormat="0" applyBorder="0" applyAlignment="0" applyProtection="0"/>
    <xf numFmtId="0" fontId="43" fillId="28" borderId="59" applyNumberFormat="0" applyAlignment="0" applyProtection="0"/>
    <xf numFmtId="0" fontId="44" fillId="29" borderId="60" applyNumberFormat="0" applyAlignment="0" applyProtection="0"/>
    <xf numFmtId="0" fontId="45" fillId="29" borderId="59" applyNumberFormat="0" applyAlignment="0" applyProtection="0"/>
    <xf numFmtId="0" fontId="46" fillId="0" borderId="61" applyNumberFormat="0" applyFill="0" applyAlignment="0" applyProtection="0"/>
    <xf numFmtId="0" fontId="47" fillId="30" borderId="62" applyNumberFormat="0" applyAlignment="0" applyProtection="0"/>
    <xf numFmtId="0" fontId="48" fillId="0" borderId="0" applyNumberFormat="0" applyFill="0" applyBorder="0" applyAlignment="0" applyProtection="0"/>
    <xf numFmtId="0" fontId="49" fillId="0" borderId="0" applyNumberFormat="0" applyFill="0" applyBorder="0" applyAlignment="0" applyProtection="0"/>
    <xf numFmtId="0" fontId="50" fillId="0" borderId="64" applyNumberFormat="0" applyFill="0" applyAlignment="0" applyProtection="0"/>
    <xf numFmtId="0" fontId="51" fillId="32" borderId="0" applyNumberFormat="0" applyBorder="0" applyAlignment="0" applyProtection="0"/>
    <xf numFmtId="0" fontId="3" fillId="33" borderId="0" applyNumberFormat="0" applyBorder="0" applyAlignment="0" applyProtection="0"/>
    <xf numFmtId="0" fontId="3" fillId="34" borderId="0" applyNumberFormat="0" applyBorder="0" applyAlignment="0" applyProtection="0"/>
    <xf numFmtId="0" fontId="51" fillId="35" borderId="0" applyNumberFormat="0" applyBorder="0" applyAlignment="0" applyProtection="0"/>
    <xf numFmtId="0" fontId="51" fillId="36" borderId="0" applyNumberFormat="0" applyBorder="0" applyAlignment="0" applyProtection="0"/>
    <xf numFmtId="0" fontId="3" fillId="37" borderId="0" applyNumberFormat="0" applyBorder="0" applyAlignment="0" applyProtection="0"/>
    <xf numFmtId="0" fontId="3" fillId="38" borderId="0" applyNumberFormat="0" applyBorder="0" applyAlignment="0" applyProtection="0"/>
    <xf numFmtId="0" fontId="51" fillId="39" borderId="0" applyNumberFormat="0" applyBorder="0" applyAlignment="0" applyProtection="0"/>
    <xf numFmtId="0" fontId="51" fillId="40" borderId="0" applyNumberFormat="0" applyBorder="0" applyAlignment="0" applyProtection="0"/>
    <xf numFmtId="0" fontId="3" fillId="41" borderId="0" applyNumberFormat="0" applyBorder="0" applyAlignment="0" applyProtection="0"/>
    <xf numFmtId="0" fontId="3" fillId="42" borderId="0" applyNumberFormat="0" applyBorder="0" applyAlignment="0" applyProtection="0"/>
    <xf numFmtId="0" fontId="51" fillId="43" borderId="0" applyNumberFormat="0" applyBorder="0" applyAlignment="0" applyProtection="0"/>
    <xf numFmtId="0" fontId="51" fillId="44" borderId="0" applyNumberFormat="0" applyBorder="0" applyAlignment="0" applyProtection="0"/>
    <xf numFmtId="0" fontId="3" fillId="45" borderId="0" applyNumberFormat="0" applyBorder="0" applyAlignment="0" applyProtection="0"/>
    <xf numFmtId="0" fontId="3" fillId="46" borderId="0" applyNumberFormat="0" applyBorder="0" applyAlignment="0" applyProtection="0"/>
    <xf numFmtId="0" fontId="51" fillId="47" borderId="0" applyNumberFormat="0" applyBorder="0" applyAlignment="0" applyProtection="0"/>
    <xf numFmtId="0" fontId="51" fillId="48" borderId="0" applyNumberFormat="0" applyBorder="0" applyAlignment="0" applyProtection="0"/>
    <xf numFmtId="0" fontId="3" fillId="49" borderId="0" applyNumberFormat="0" applyBorder="0" applyAlignment="0" applyProtection="0"/>
    <xf numFmtId="0" fontId="3" fillId="50" borderId="0" applyNumberFormat="0" applyBorder="0" applyAlignment="0" applyProtection="0"/>
    <xf numFmtId="0" fontId="51" fillId="51" borderId="0" applyNumberFormat="0" applyBorder="0" applyAlignment="0" applyProtection="0"/>
    <xf numFmtId="0" fontId="51" fillId="52" borderId="0" applyNumberFormat="0" applyBorder="0" applyAlignment="0" applyProtection="0"/>
    <xf numFmtId="0" fontId="3" fillId="53" borderId="0" applyNumberFormat="0" applyBorder="0" applyAlignment="0" applyProtection="0"/>
    <xf numFmtId="0" fontId="3" fillId="54" borderId="0" applyNumberFormat="0" applyBorder="0" applyAlignment="0" applyProtection="0"/>
    <xf numFmtId="0" fontId="51" fillId="55" borderId="0" applyNumberFormat="0" applyBorder="0" applyAlignment="0" applyProtection="0"/>
    <xf numFmtId="0" fontId="3" fillId="0" borderId="0"/>
    <xf numFmtId="0" fontId="3" fillId="0" borderId="0"/>
    <xf numFmtId="0" fontId="3" fillId="0" borderId="0"/>
    <xf numFmtId="0" fontId="3" fillId="31" borderId="63" applyNumberFormat="0" applyFont="0" applyAlignment="0" applyProtection="0"/>
    <xf numFmtId="0" fontId="3" fillId="0" borderId="0"/>
    <xf numFmtId="0" fontId="3" fillId="0" borderId="0"/>
    <xf numFmtId="0" fontId="3" fillId="0" borderId="0"/>
    <xf numFmtId="0" fontId="3" fillId="0" borderId="0"/>
    <xf numFmtId="0" fontId="3" fillId="0" borderId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3" fillId="0" borderId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3" fillId="0" borderId="0"/>
    <xf numFmtId="0" fontId="3" fillId="0" borderId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3" fillId="31" borderId="63" applyNumberFormat="0" applyFont="0" applyAlignment="0" applyProtection="0"/>
    <xf numFmtId="0" fontId="2" fillId="0" borderId="0"/>
    <xf numFmtId="0" fontId="2" fillId="31" borderId="63" applyNumberFormat="0" applyFont="0" applyAlignment="0" applyProtection="0"/>
    <xf numFmtId="0" fontId="2" fillId="33" borderId="0" applyNumberFormat="0" applyBorder="0" applyAlignment="0" applyProtection="0"/>
    <xf numFmtId="0" fontId="2" fillId="34" borderId="0" applyNumberFormat="0" applyBorder="0" applyAlignment="0" applyProtection="0"/>
    <xf numFmtId="0" fontId="2" fillId="37" borderId="0" applyNumberFormat="0" applyBorder="0" applyAlignment="0" applyProtection="0"/>
    <xf numFmtId="0" fontId="2" fillId="38" borderId="0" applyNumberFormat="0" applyBorder="0" applyAlignment="0" applyProtection="0"/>
    <xf numFmtId="0" fontId="2" fillId="41" borderId="0" applyNumberFormat="0" applyBorder="0" applyAlignment="0" applyProtection="0"/>
    <xf numFmtId="0" fontId="2" fillId="42" borderId="0" applyNumberFormat="0" applyBorder="0" applyAlignment="0" applyProtection="0"/>
    <xf numFmtId="0" fontId="2" fillId="45" borderId="0" applyNumberFormat="0" applyBorder="0" applyAlignment="0" applyProtection="0"/>
    <xf numFmtId="0" fontId="2" fillId="46" borderId="0" applyNumberFormat="0" applyBorder="0" applyAlignment="0" applyProtection="0"/>
    <xf numFmtId="0" fontId="2" fillId="49" borderId="0" applyNumberFormat="0" applyBorder="0" applyAlignment="0" applyProtection="0"/>
    <xf numFmtId="0" fontId="2" fillId="50" borderId="0" applyNumberFormat="0" applyBorder="0" applyAlignment="0" applyProtection="0"/>
    <xf numFmtId="0" fontId="2" fillId="53" borderId="0" applyNumberFormat="0" applyBorder="0" applyAlignment="0" applyProtection="0"/>
    <xf numFmtId="0" fontId="2" fillId="54" borderId="0" applyNumberFormat="0" applyBorder="0" applyAlignment="0" applyProtection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1" fillId="0" borderId="0"/>
    <xf numFmtId="0" fontId="54" fillId="0" borderId="0"/>
    <xf numFmtId="0" fontId="54" fillId="0" borderId="0"/>
    <xf numFmtId="0" fontId="54" fillId="0" borderId="0"/>
    <xf numFmtId="0" fontId="54" fillId="0" borderId="0"/>
    <xf numFmtId="0" fontId="54" fillId="0" borderId="0"/>
    <xf numFmtId="0" fontId="54" fillId="0" borderId="0"/>
    <xf numFmtId="0" fontId="54" fillId="0" borderId="0"/>
    <xf numFmtId="0" fontId="54" fillId="0" borderId="0"/>
    <xf numFmtId="0" fontId="54" fillId="0" borderId="0"/>
    <xf numFmtId="0" fontId="54" fillId="0" borderId="0"/>
  </cellStyleXfs>
  <cellXfs count="458">
    <xf numFmtId="0" fontId="0" fillId="0" borderId="0" xfId="0"/>
    <xf numFmtId="0" fontId="0" fillId="0" borderId="0" xfId="0" applyFill="1"/>
    <xf numFmtId="0" fontId="0" fillId="0" borderId="0" xfId="0" applyFill="1" applyAlignment="1">
      <alignment horizontal="center"/>
    </xf>
    <xf numFmtId="0" fontId="0" fillId="0" borderId="0" xfId="0" applyAlignment="1">
      <alignment horizontal="center"/>
    </xf>
    <xf numFmtId="0" fontId="0" fillId="0" borderId="0" xfId="0" applyAlignment="1">
      <alignment wrapText="1"/>
    </xf>
    <xf numFmtId="0" fontId="0" fillId="0" borderId="0" xfId="0" applyAlignment="1">
      <alignment horizontal="center" vertical="center"/>
    </xf>
    <xf numFmtId="3" fontId="0" fillId="0" borderId="1" xfId="0" applyNumberFormat="1" applyFill="1" applyBorder="1" applyAlignment="1" applyProtection="1">
      <alignment horizontal="center"/>
    </xf>
    <xf numFmtId="0" fontId="0" fillId="0" borderId="0" xfId="0" applyAlignment="1">
      <alignment horizontal="center" wrapText="1"/>
    </xf>
    <xf numFmtId="10" fontId="0" fillId="0" borderId="0" xfId="0" applyNumberFormat="1" applyAlignment="1">
      <alignment horizontal="center" wrapText="1"/>
    </xf>
    <xf numFmtId="0" fontId="0" fillId="0" borderId="0" xfId="0" applyNumberFormat="1" applyAlignment="1">
      <alignment wrapText="1"/>
    </xf>
    <xf numFmtId="3" fontId="0" fillId="0" borderId="14" xfId="0" applyNumberFormat="1" applyFill="1" applyBorder="1"/>
    <xf numFmtId="0" fontId="0" fillId="0" borderId="3" xfId="0" applyFill="1" applyBorder="1" applyAlignment="1">
      <alignment horizontal="center" vertical="center"/>
    </xf>
    <xf numFmtId="0" fontId="6" fillId="0" borderId="1" xfId="0" applyFont="1" applyFill="1" applyBorder="1" applyAlignment="1">
      <alignment horizontal="center" vertical="center"/>
    </xf>
    <xf numFmtId="0" fontId="0" fillId="0" borderId="0" xfId="0" applyAlignment="1">
      <alignment vertical="center" wrapText="1"/>
    </xf>
    <xf numFmtId="0" fontId="0" fillId="0" borderId="0" xfId="0" applyFill="1" applyAlignment="1">
      <alignment horizontal="right"/>
    </xf>
    <xf numFmtId="0" fontId="0" fillId="4" borderId="0" xfId="0" applyFill="1" applyAlignment="1">
      <alignment horizontal="right"/>
    </xf>
    <xf numFmtId="0" fontId="6" fillId="2" borderId="23" xfId="0" applyFont="1" applyFill="1" applyBorder="1" applyAlignment="1" applyProtection="1">
      <alignment horizontal="center" vertical="center" wrapText="1"/>
    </xf>
    <xf numFmtId="0" fontId="6" fillId="2" borderId="25" xfId="0" applyFont="1" applyFill="1" applyBorder="1" applyAlignment="1" applyProtection="1">
      <alignment horizontal="center" vertical="center" wrapText="1"/>
    </xf>
    <xf numFmtId="4" fontId="8" fillId="2" borderId="25" xfId="0" applyNumberFormat="1" applyFont="1" applyFill="1" applyBorder="1" applyAlignment="1">
      <alignment horizontal="left" vertical="center" wrapText="1"/>
    </xf>
    <xf numFmtId="0" fontId="6" fillId="2" borderId="24" xfId="0" applyFont="1" applyFill="1" applyBorder="1" applyAlignment="1" applyProtection="1">
      <alignment horizontal="center" vertical="center" wrapText="1"/>
    </xf>
    <xf numFmtId="0" fontId="6" fillId="2" borderId="25" xfId="0" applyFont="1" applyFill="1" applyBorder="1" applyAlignment="1">
      <alignment horizontal="center" vertical="center" wrapText="1"/>
    </xf>
    <xf numFmtId="1" fontId="0" fillId="0" borderId="22" xfId="0" applyNumberFormat="1" applyFill="1" applyBorder="1" applyAlignment="1" applyProtection="1">
      <alignment horizontal="center"/>
    </xf>
    <xf numFmtId="0" fontId="4" fillId="7" borderId="0" xfId="0" applyFont="1" applyFill="1" applyBorder="1" applyAlignment="1">
      <alignment vertical="center"/>
    </xf>
    <xf numFmtId="0" fontId="6" fillId="8" borderId="0" xfId="0" applyFont="1" applyFill="1" applyBorder="1" applyAlignment="1">
      <alignment vertical="center" wrapText="1"/>
    </xf>
    <xf numFmtId="0" fontId="4" fillId="0" borderId="0" xfId="0" applyFont="1" applyAlignment="1">
      <alignment wrapText="1"/>
    </xf>
    <xf numFmtId="164" fontId="0" fillId="0" borderId="1" xfId="5" applyNumberFormat="1" applyFont="1" applyBorder="1" applyAlignment="1">
      <alignment horizontal="center" vertical="center"/>
    </xf>
    <xf numFmtId="164" fontId="0" fillId="0" borderId="18" xfId="5" applyNumberFormat="1" applyFont="1" applyBorder="1" applyAlignment="1">
      <alignment horizontal="center" vertical="center"/>
    </xf>
    <xf numFmtId="164" fontId="0" fillId="0" borderId="21" xfId="5" applyNumberFormat="1" applyFont="1" applyBorder="1" applyAlignment="1">
      <alignment horizontal="center" vertical="center"/>
    </xf>
    <xf numFmtId="164" fontId="0" fillId="11" borderId="1" xfId="5" applyNumberFormat="1" applyFont="1" applyFill="1" applyBorder="1" applyAlignment="1">
      <alignment horizontal="center" vertical="center"/>
    </xf>
    <xf numFmtId="164" fontId="0" fillId="11" borderId="21" xfId="5" applyNumberFormat="1" applyFont="1" applyFill="1" applyBorder="1" applyAlignment="1">
      <alignment horizontal="center" vertical="center"/>
    </xf>
    <xf numFmtId="164" fontId="0" fillId="14" borderId="32" xfId="5" applyNumberFormat="1" applyFont="1" applyFill="1" applyBorder="1" applyAlignment="1">
      <alignment horizontal="center" vertical="center"/>
    </xf>
    <xf numFmtId="164" fontId="0" fillId="12" borderId="1" xfId="5" applyNumberFormat="1" applyFont="1" applyFill="1" applyBorder="1" applyAlignment="1">
      <alignment horizontal="center" vertical="center"/>
    </xf>
    <xf numFmtId="164" fontId="0" fillId="15" borderId="1" xfId="5" applyNumberFormat="1" applyFont="1" applyFill="1" applyBorder="1" applyAlignment="1">
      <alignment horizontal="center" vertical="center"/>
    </xf>
    <xf numFmtId="164" fontId="0" fillId="15" borderId="21" xfId="5" applyNumberFormat="1" applyFont="1" applyFill="1" applyBorder="1" applyAlignment="1">
      <alignment horizontal="center" vertical="center"/>
    </xf>
    <xf numFmtId="0" fontId="0" fillId="0" borderId="0" xfId="0" applyNumberFormat="1" applyAlignment="1">
      <alignment horizontal="center" vertical="center" wrapText="1"/>
    </xf>
    <xf numFmtId="164" fontId="10" fillId="5" borderId="16" xfId="5" applyNumberFormat="1" applyFont="1" applyFill="1" applyBorder="1" applyAlignment="1">
      <alignment horizontal="center" vertical="center" wrapText="1"/>
    </xf>
    <xf numFmtId="164" fontId="5" fillId="16" borderId="32" xfId="5" applyNumberFormat="1" applyFont="1" applyFill="1" applyBorder="1" applyAlignment="1">
      <alignment horizontal="center" vertical="center"/>
    </xf>
    <xf numFmtId="0" fontId="0" fillId="0" borderId="0" xfId="0" applyNumberFormat="1" applyAlignment="1">
      <alignment horizontal="center" vertical="center"/>
    </xf>
    <xf numFmtId="0" fontId="5" fillId="0" borderId="0" xfId="0" applyNumberFormat="1" applyFont="1" applyAlignment="1">
      <alignment horizontal="center" vertical="center"/>
    </xf>
    <xf numFmtId="164" fontId="0" fillId="7" borderId="1" xfId="5" applyNumberFormat="1" applyFont="1" applyFill="1" applyBorder="1" applyAlignment="1">
      <alignment horizontal="center" vertical="center"/>
    </xf>
    <xf numFmtId="164" fontId="5" fillId="17" borderId="32" xfId="5" applyNumberFormat="1" applyFont="1" applyFill="1" applyBorder="1" applyAlignment="1">
      <alignment horizontal="center" vertical="center"/>
    </xf>
    <xf numFmtId="164" fontId="0" fillId="10" borderId="32" xfId="5" applyNumberFormat="1" applyFont="1" applyFill="1" applyBorder="1" applyAlignment="1">
      <alignment horizontal="center" vertical="center"/>
    </xf>
    <xf numFmtId="164" fontId="5" fillId="9" borderId="32" xfId="5" applyNumberFormat="1" applyFont="1" applyFill="1" applyBorder="1" applyAlignment="1">
      <alignment horizontal="center" vertical="center"/>
    </xf>
    <xf numFmtId="164" fontId="0" fillId="0" borderId="0" xfId="5" applyNumberFormat="1" applyFont="1" applyAlignment="1">
      <alignment horizontal="center" vertical="center"/>
    </xf>
    <xf numFmtId="164" fontId="5" fillId="17" borderId="34" xfId="5" applyNumberFormat="1" applyFont="1" applyFill="1" applyBorder="1" applyAlignment="1">
      <alignment horizontal="center" vertical="center"/>
    </xf>
    <xf numFmtId="0" fontId="13" fillId="7" borderId="0" xfId="0" applyFont="1" applyFill="1" applyBorder="1" applyAlignment="1">
      <alignment horizontal="center" vertical="center"/>
    </xf>
    <xf numFmtId="0" fontId="4" fillId="7" borderId="0" xfId="0" applyFont="1" applyFill="1" applyAlignment="1">
      <alignment horizontal="left" vertical="center"/>
    </xf>
    <xf numFmtId="0" fontId="8" fillId="7" borderId="0" xfId="0" applyFont="1" applyFill="1" applyBorder="1" applyAlignment="1">
      <alignment horizontal="left" vertical="center"/>
    </xf>
    <xf numFmtId="164" fontId="0" fillId="7" borderId="0" xfId="5" applyNumberFormat="1" applyFont="1" applyFill="1" applyAlignment="1">
      <alignment horizontal="center" vertical="center"/>
    </xf>
    <xf numFmtId="0" fontId="0" fillId="7" borderId="0" xfId="0" applyNumberFormat="1" applyFill="1" applyAlignment="1">
      <alignment horizontal="center" vertical="center"/>
    </xf>
    <xf numFmtId="0" fontId="0" fillId="7" borderId="0" xfId="0" applyFill="1"/>
    <xf numFmtId="164" fontId="6" fillId="7" borderId="0" xfId="5" applyNumberFormat="1" applyFont="1" applyFill="1" applyBorder="1" applyAlignment="1">
      <alignment horizontal="center" vertical="center"/>
    </xf>
    <xf numFmtId="0" fontId="4" fillId="7" borderId="0" xfId="0" applyFont="1" applyFill="1" applyBorder="1" applyAlignment="1">
      <alignment horizontal="left" vertical="center"/>
    </xf>
    <xf numFmtId="0" fontId="18" fillId="0" borderId="0" xfId="0" applyFont="1" applyFill="1" applyBorder="1" applyAlignment="1">
      <alignment horizontal="center" vertical="center" wrapText="1"/>
    </xf>
    <xf numFmtId="164" fontId="6" fillId="3" borderId="4" xfId="5" applyNumberFormat="1" applyFont="1" applyFill="1" applyBorder="1" applyAlignment="1">
      <alignment horizontal="center" vertical="center"/>
    </xf>
    <xf numFmtId="164" fontId="8" fillId="3" borderId="4" xfId="5" applyNumberFormat="1" applyFont="1" applyFill="1" applyBorder="1" applyAlignment="1">
      <alignment horizontal="center" vertical="center"/>
    </xf>
    <xf numFmtId="0" fontId="6" fillId="0" borderId="0" xfId="0" applyNumberFormat="1" applyFont="1" applyFill="1" applyAlignment="1">
      <alignment horizontal="center" vertical="center"/>
    </xf>
    <xf numFmtId="0" fontId="10" fillId="7" borderId="10" xfId="0" applyNumberFormat="1" applyFont="1" applyFill="1" applyBorder="1" applyAlignment="1">
      <alignment horizontal="center" vertical="center" textRotation="90"/>
    </xf>
    <xf numFmtId="164" fontId="6" fillId="3" borderId="0" xfId="5" applyNumberFormat="1" applyFont="1" applyFill="1" applyBorder="1" applyAlignment="1">
      <alignment horizontal="center" vertical="center"/>
    </xf>
    <xf numFmtId="164" fontId="8" fillId="3" borderId="0" xfId="5" applyNumberFormat="1" applyFont="1" applyFill="1" applyBorder="1" applyAlignment="1">
      <alignment horizontal="center" vertical="center"/>
    </xf>
    <xf numFmtId="164" fontId="6" fillId="3" borderId="0" xfId="5" applyNumberFormat="1" applyFont="1" applyFill="1" applyBorder="1" applyAlignment="1" applyProtection="1">
      <alignment horizontal="center" vertical="center"/>
    </xf>
    <xf numFmtId="164" fontId="8" fillId="3" borderId="0" xfId="5" applyNumberFormat="1" applyFont="1" applyFill="1" applyBorder="1" applyAlignment="1" applyProtection="1">
      <alignment horizontal="center" vertical="center"/>
    </xf>
    <xf numFmtId="164" fontId="7" fillId="18" borderId="16" xfId="5" applyNumberFormat="1" applyFont="1" applyFill="1" applyBorder="1" applyAlignment="1">
      <alignment horizontal="center" vertical="center"/>
    </xf>
    <xf numFmtId="164" fontId="8" fillId="3" borderId="4" xfId="5" applyNumberFormat="1" applyFont="1" applyFill="1" applyBorder="1" applyAlignment="1">
      <alignment horizontal="center" vertical="center" wrapText="1"/>
    </xf>
    <xf numFmtId="164" fontId="8" fillId="3" borderId="0" xfId="5" applyNumberFormat="1" applyFont="1" applyFill="1" applyBorder="1" applyAlignment="1">
      <alignment horizontal="center" vertical="center" wrapText="1"/>
    </xf>
    <xf numFmtId="164" fontId="8" fillId="3" borderId="0" xfId="5" applyNumberFormat="1" applyFont="1" applyFill="1" applyBorder="1" applyAlignment="1" applyProtection="1">
      <alignment horizontal="center" vertical="center" wrapText="1"/>
    </xf>
    <xf numFmtId="164" fontId="0" fillId="0" borderId="18" xfId="5" applyNumberFormat="1" applyFont="1" applyBorder="1" applyAlignment="1">
      <alignment horizontal="center" vertical="center" wrapText="1"/>
    </xf>
    <xf numFmtId="164" fontId="0" fillId="15" borderId="1" xfId="5" applyNumberFormat="1" applyFont="1" applyFill="1" applyBorder="1" applyAlignment="1">
      <alignment horizontal="center" vertical="center" wrapText="1"/>
    </xf>
    <xf numFmtId="164" fontId="0" fillId="0" borderId="1" xfId="5" applyNumberFormat="1" applyFont="1" applyBorder="1" applyAlignment="1">
      <alignment horizontal="center" vertical="center" wrapText="1"/>
    </xf>
    <xf numFmtId="164" fontId="5" fillId="16" borderId="32" xfId="5" applyNumberFormat="1" applyFont="1" applyFill="1" applyBorder="1" applyAlignment="1">
      <alignment horizontal="center" vertical="center" wrapText="1"/>
    </xf>
    <xf numFmtId="164" fontId="0" fillId="12" borderId="1" xfId="5" applyNumberFormat="1" applyFont="1" applyFill="1" applyBorder="1" applyAlignment="1">
      <alignment horizontal="center" vertical="center" wrapText="1"/>
    </xf>
    <xf numFmtId="164" fontId="0" fillId="7" borderId="1" xfId="5" applyNumberFormat="1" applyFont="1" applyFill="1" applyBorder="1" applyAlignment="1">
      <alignment horizontal="center" vertical="center" wrapText="1"/>
    </xf>
    <xf numFmtId="164" fontId="0" fillId="0" borderId="21" xfId="5" applyNumberFormat="1" applyFont="1" applyBorder="1" applyAlignment="1">
      <alignment horizontal="center" vertical="center" wrapText="1"/>
    </xf>
    <xf numFmtId="164" fontId="5" fillId="17" borderId="32" xfId="5" applyNumberFormat="1" applyFont="1" applyFill="1" applyBorder="1" applyAlignment="1">
      <alignment horizontal="center" vertical="center" wrapText="1"/>
    </xf>
    <xf numFmtId="164" fontId="0" fillId="11" borderId="1" xfId="5" applyNumberFormat="1" applyFont="1" applyFill="1" applyBorder="1" applyAlignment="1">
      <alignment horizontal="center" vertical="center" wrapText="1"/>
    </xf>
    <xf numFmtId="164" fontId="5" fillId="9" borderId="32" xfId="5" applyNumberFormat="1" applyFont="1" applyFill="1" applyBorder="1" applyAlignment="1">
      <alignment horizontal="center" vertical="center" wrapText="1"/>
    </xf>
    <xf numFmtId="164" fontId="5" fillId="17" borderId="34" xfId="5" applyNumberFormat="1" applyFont="1" applyFill="1" applyBorder="1" applyAlignment="1">
      <alignment horizontal="center" vertical="center" wrapText="1"/>
    </xf>
    <xf numFmtId="164" fontId="0" fillId="7" borderId="0" xfId="5" applyNumberFormat="1" applyFont="1" applyFill="1" applyAlignment="1">
      <alignment horizontal="center" vertical="center" wrapText="1"/>
    </xf>
    <xf numFmtId="164" fontId="0" fillId="0" borderId="0" xfId="5" applyNumberFormat="1" applyFont="1" applyAlignment="1">
      <alignment horizontal="center" vertical="center" wrapText="1"/>
    </xf>
    <xf numFmtId="164" fontId="4" fillId="0" borderId="1" xfId="5" applyNumberFormat="1" applyFont="1" applyBorder="1" applyAlignment="1">
      <alignment horizontal="center" vertical="center" wrapText="1"/>
    </xf>
    <xf numFmtId="164" fontId="4" fillId="15" borderId="1" xfId="5" applyNumberFormat="1" applyFont="1" applyFill="1" applyBorder="1" applyAlignment="1">
      <alignment horizontal="center" vertical="center" wrapText="1"/>
    </xf>
    <xf numFmtId="164" fontId="4" fillId="15" borderId="21" xfId="5" applyNumberFormat="1" applyFont="1" applyFill="1" applyBorder="1" applyAlignment="1">
      <alignment horizontal="center" vertical="center" wrapText="1"/>
    </xf>
    <xf numFmtId="164" fontId="4" fillId="12" borderId="1" xfId="5" applyNumberFormat="1" applyFont="1" applyFill="1" applyBorder="1" applyAlignment="1">
      <alignment horizontal="center" vertical="center" wrapText="1"/>
    </xf>
    <xf numFmtId="164" fontId="4" fillId="7" borderId="1" xfId="5" applyNumberFormat="1" applyFont="1" applyFill="1" applyBorder="1" applyAlignment="1">
      <alignment horizontal="center" vertical="center" wrapText="1"/>
    </xf>
    <xf numFmtId="164" fontId="4" fillId="11" borderId="1" xfId="5" applyNumberFormat="1" applyFont="1" applyFill="1" applyBorder="1" applyAlignment="1">
      <alignment horizontal="center" vertical="center" wrapText="1"/>
    </xf>
    <xf numFmtId="164" fontId="4" fillId="11" borderId="21" xfId="5" applyNumberFormat="1" applyFont="1" applyFill="1" applyBorder="1" applyAlignment="1">
      <alignment horizontal="center" vertical="center" wrapText="1"/>
    </xf>
    <xf numFmtId="164" fontId="4" fillId="0" borderId="18" xfId="5" applyNumberFormat="1" applyFont="1" applyBorder="1" applyAlignment="1">
      <alignment horizontal="center" vertical="center" wrapText="1"/>
    </xf>
    <xf numFmtId="0" fontId="5" fillId="0" borderId="0" xfId="0" applyFont="1" applyFill="1" applyBorder="1" applyAlignment="1">
      <alignment vertical="center" wrapText="1"/>
    </xf>
    <xf numFmtId="3" fontId="5" fillId="0" borderId="0" xfId="0" applyNumberFormat="1" applyFont="1" applyFill="1" applyBorder="1" applyAlignment="1">
      <alignment horizontal="center" vertical="center" wrapText="1"/>
    </xf>
    <xf numFmtId="164" fontId="0" fillId="12" borderId="3" xfId="5" applyNumberFormat="1" applyFont="1" applyFill="1" applyBorder="1" applyAlignment="1">
      <alignment horizontal="center" vertical="center"/>
    </xf>
    <xf numFmtId="164" fontId="0" fillId="12" borderId="3" xfId="5" applyNumberFormat="1" applyFont="1" applyFill="1" applyBorder="1" applyAlignment="1">
      <alignment horizontal="center" vertical="center" wrapText="1"/>
    </xf>
    <xf numFmtId="164" fontId="0" fillId="13" borderId="13" xfId="5" applyNumberFormat="1" applyFont="1" applyFill="1" applyBorder="1" applyAlignment="1">
      <alignment horizontal="center" vertical="center"/>
    </xf>
    <xf numFmtId="164" fontId="0" fillId="15" borderId="2" xfId="5" applyNumberFormat="1" applyFont="1" applyFill="1" applyBorder="1" applyAlignment="1">
      <alignment horizontal="center" vertical="center"/>
    </xf>
    <xf numFmtId="164" fontId="4" fillId="15" borderId="2" xfId="5" applyNumberFormat="1" applyFont="1" applyFill="1" applyBorder="1" applyAlignment="1">
      <alignment horizontal="center" vertical="center" wrapText="1"/>
    </xf>
    <xf numFmtId="164" fontId="0" fillId="14" borderId="13" xfId="5" applyNumberFormat="1" applyFont="1" applyFill="1" applyBorder="1" applyAlignment="1">
      <alignment horizontal="center" vertical="center"/>
    </xf>
    <xf numFmtId="0" fontId="4" fillId="7" borderId="0" xfId="0" applyFont="1" applyFill="1" applyBorder="1" applyAlignment="1">
      <alignment horizontal="left" vertical="center" wrapText="1"/>
    </xf>
    <xf numFmtId="164" fontId="0" fillId="12" borderId="2" xfId="5" applyNumberFormat="1" applyFont="1" applyFill="1" applyBorder="1" applyAlignment="1">
      <alignment horizontal="center" vertical="center"/>
    </xf>
    <xf numFmtId="164" fontId="0" fillId="12" borderId="2" xfId="5" applyNumberFormat="1" applyFont="1" applyFill="1" applyBorder="1" applyAlignment="1">
      <alignment horizontal="center" vertical="center" wrapText="1"/>
    </xf>
    <xf numFmtId="164" fontId="0" fillId="0" borderId="3" xfId="5" applyNumberFormat="1" applyFont="1" applyBorder="1" applyAlignment="1">
      <alignment horizontal="center" vertical="center"/>
    </xf>
    <xf numFmtId="164" fontId="0" fillId="0" borderId="3" xfId="5" applyNumberFormat="1" applyFont="1" applyBorder="1" applyAlignment="1">
      <alignment horizontal="center" vertical="center" wrapText="1"/>
    </xf>
    <xf numFmtId="164" fontId="0" fillId="0" borderId="2" xfId="5" applyNumberFormat="1" applyFont="1" applyBorder="1" applyAlignment="1">
      <alignment horizontal="center" vertical="center"/>
    </xf>
    <xf numFmtId="164" fontId="0" fillId="0" borderId="2" xfId="5" applyNumberFormat="1" applyFont="1" applyBorder="1" applyAlignment="1">
      <alignment horizontal="center" vertical="center" wrapText="1"/>
    </xf>
    <xf numFmtId="164" fontId="0" fillId="10" borderId="13" xfId="5" applyNumberFormat="1" applyFont="1" applyFill="1" applyBorder="1" applyAlignment="1">
      <alignment horizontal="center" vertical="center"/>
    </xf>
    <xf numFmtId="164" fontId="0" fillId="11" borderId="2" xfId="5" applyNumberFormat="1" applyFont="1" applyFill="1" applyBorder="1" applyAlignment="1">
      <alignment horizontal="center" vertical="center"/>
    </xf>
    <xf numFmtId="164" fontId="4" fillId="11" borderId="2" xfId="5" applyNumberFormat="1" applyFont="1" applyFill="1" applyBorder="1" applyAlignment="1">
      <alignment horizontal="center" vertical="center" wrapText="1"/>
    </xf>
    <xf numFmtId="164" fontId="0" fillId="11" borderId="2" xfId="5" applyNumberFormat="1" applyFont="1" applyFill="1" applyBorder="1" applyAlignment="1">
      <alignment horizontal="center" vertical="center" wrapText="1"/>
    </xf>
    <xf numFmtId="164" fontId="0" fillId="13" borderId="29" xfId="5" applyNumberFormat="1" applyFont="1" applyFill="1" applyBorder="1" applyAlignment="1">
      <alignment horizontal="center" vertical="center"/>
    </xf>
    <xf numFmtId="164" fontId="4" fillId="0" borderId="21" xfId="5" applyNumberFormat="1" applyFont="1" applyBorder="1" applyAlignment="1">
      <alignment horizontal="center" vertical="center" wrapText="1"/>
    </xf>
    <xf numFmtId="164" fontId="0" fillId="12" borderId="21" xfId="5" applyNumberFormat="1" applyFont="1" applyFill="1" applyBorder="1" applyAlignment="1">
      <alignment horizontal="center" vertical="center"/>
    </xf>
    <xf numFmtId="164" fontId="0" fillId="12" borderId="21" xfId="5" applyNumberFormat="1" applyFont="1" applyFill="1" applyBorder="1" applyAlignment="1">
      <alignment horizontal="center" vertical="center" wrapText="1"/>
    </xf>
    <xf numFmtId="10" fontId="6" fillId="7" borderId="0" xfId="2" applyNumberFormat="1" applyFont="1" applyFill="1" applyBorder="1" applyAlignment="1">
      <alignment horizontal="center" vertical="center"/>
    </xf>
    <xf numFmtId="10" fontId="6" fillId="3" borderId="0" xfId="2" applyNumberFormat="1" applyFont="1" applyFill="1" applyBorder="1" applyAlignment="1">
      <alignment horizontal="center" vertical="center"/>
    </xf>
    <xf numFmtId="10" fontId="10" fillId="5" borderId="16" xfId="2" applyNumberFormat="1" applyFont="1" applyFill="1" applyBorder="1" applyAlignment="1">
      <alignment horizontal="center" vertical="center" wrapText="1"/>
    </xf>
    <xf numFmtId="10" fontId="0" fillId="0" borderId="18" xfId="2" applyNumberFormat="1" applyFont="1" applyBorder="1" applyAlignment="1">
      <alignment horizontal="center" vertical="center"/>
    </xf>
    <xf numFmtId="10" fontId="0" fillId="15" borderId="1" xfId="2" applyNumberFormat="1" applyFont="1" applyFill="1" applyBorder="1" applyAlignment="1">
      <alignment horizontal="center" vertical="center"/>
    </xf>
    <xf numFmtId="10" fontId="0" fillId="0" borderId="1" xfId="2" applyNumberFormat="1" applyFont="1" applyBorder="1" applyAlignment="1">
      <alignment horizontal="center" vertical="center"/>
    </xf>
    <xf numFmtId="10" fontId="0" fillId="15" borderId="21" xfId="2" applyNumberFormat="1" applyFont="1" applyFill="1" applyBorder="1" applyAlignment="1">
      <alignment horizontal="center" vertical="center"/>
    </xf>
    <xf numFmtId="10" fontId="5" fillId="16" borderId="32" xfId="2" applyNumberFormat="1" applyFont="1" applyFill="1" applyBorder="1" applyAlignment="1">
      <alignment horizontal="center" vertical="center"/>
    </xf>
    <xf numFmtId="10" fontId="0" fillId="12" borderId="1" xfId="2" applyNumberFormat="1" applyFont="1" applyFill="1" applyBorder="1" applyAlignment="1">
      <alignment horizontal="center" vertical="center"/>
    </xf>
    <xf numFmtId="10" fontId="0" fillId="12" borderId="2" xfId="2" applyNumberFormat="1" applyFont="1" applyFill="1" applyBorder="1" applyAlignment="1">
      <alignment horizontal="center" vertical="center"/>
    </xf>
    <xf numFmtId="10" fontId="0" fillId="12" borderId="3" xfId="2" applyNumberFormat="1" applyFont="1" applyFill="1" applyBorder="1" applyAlignment="1">
      <alignment horizontal="center" vertical="center"/>
    </xf>
    <xf numFmtId="10" fontId="0" fillId="7" borderId="1" xfId="2" applyNumberFormat="1" applyFont="1" applyFill="1" applyBorder="1" applyAlignment="1">
      <alignment horizontal="center" vertical="center"/>
    </xf>
    <xf numFmtId="10" fontId="0" fillId="0" borderId="3" xfId="2" applyNumberFormat="1" applyFont="1" applyBorder="1" applyAlignment="1">
      <alignment horizontal="center" vertical="center"/>
    </xf>
    <xf numFmtId="10" fontId="0" fillId="0" borderId="2" xfId="2" applyNumberFormat="1" applyFont="1" applyBorder="1" applyAlignment="1">
      <alignment horizontal="center" vertical="center"/>
    </xf>
    <xf numFmtId="10" fontId="5" fillId="17" borderId="32" xfId="2" applyNumberFormat="1" applyFont="1" applyFill="1" applyBorder="1" applyAlignment="1">
      <alignment horizontal="center" vertical="center"/>
    </xf>
    <xf numFmtId="10" fontId="0" fillId="11" borderId="1" xfId="2" applyNumberFormat="1" applyFont="1" applyFill="1" applyBorder="1" applyAlignment="1">
      <alignment horizontal="center" vertical="center"/>
    </xf>
    <xf numFmtId="10" fontId="0" fillId="11" borderId="2" xfId="2" applyNumberFormat="1" applyFont="1" applyFill="1" applyBorder="1" applyAlignment="1">
      <alignment horizontal="center" vertical="center"/>
    </xf>
    <xf numFmtId="10" fontId="5" fillId="9" borderId="32" xfId="2" applyNumberFormat="1" applyFont="1" applyFill="1" applyBorder="1" applyAlignment="1">
      <alignment horizontal="center" vertical="center"/>
    </xf>
    <xf numFmtId="10" fontId="0" fillId="0" borderId="21" xfId="2" applyNumberFormat="1" applyFont="1" applyBorder="1" applyAlignment="1">
      <alignment horizontal="center" vertical="center"/>
    </xf>
    <xf numFmtId="10" fontId="0" fillId="11" borderId="21" xfId="2" applyNumberFormat="1" applyFont="1" applyFill="1" applyBorder="1" applyAlignment="1">
      <alignment horizontal="center" vertical="center"/>
    </xf>
    <xf numFmtId="10" fontId="0" fillId="15" borderId="2" xfId="2" applyNumberFormat="1" applyFont="1" applyFill="1" applyBorder="1" applyAlignment="1">
      <alignment horizontal="center" vertical="center"/>
    </xf>
    <xf numFmtId="10" fontId="0" fillId="12" borderId="21" xfId="2" applyNumberFormat="1" applyFont="1" applyFill="1" applyBorder="1" applyAlignment="1">
      <alignment horizontal="center" vertical="center"/>
    </xf>
    <xf numFmtId="10" fontId="5" fillId="17" borderId="34" xfId="2" applyNumberFormat="1" applyFont="1" applyFill="1" applyBorder="1" applyAlignment="1">
      <alignment horizontal="center" vertical="center"/>
    </xf>
    <xf numFmtId="10" fontId="7" fillId="18" borderId="16" xfId="2" applyNumberFormat="1" applyFont="1" applyFill="1" applyBorder="1" applyAlignment="1">
      <alignment horizontal="center" vertical="center"/>
    </xf>
    <xf numFmtId="10" fontId="0" fillId="7" borderId="0" xfId="2" applyNumberFormat="1" applyFont="1" applyFill="1" applyAlignment="1">
      <alignment horizontal="center" vertical="center"/>
    </xf>
    <xf numFmtId="10" fontId="0" fillId="0" borderId="0" xfId="2" applyNumberFormat="1" applyFont="1" applyAlignment="1">
      <alignment horizontal="center" vertical="center"/>
    </xf>
    <xf numFmtId="10" fontId="6" fillId="3" borderId="4" xfId="2" applyNumberFormat="1" applyFont="1" applyFill="1" applyBorder="1" applyAlignment="1">
      <alignment horizontal="center" vertical="center"/>
    </xf>
    <xf numFmtId="164" fontId="22" fillId="14" borderId="32" xfId="5" applyNumberFormat="1" applyFont="1" applyFill="1" applyBorder="1" applyAlignment="1">
      <alignment horizontal="center" vertical="center"/>
    </xf>
    <xf numFmtId="0" fontId="22" fillId="0" borderId="0" xfId="0" applyNumberFormat="1" applyFont="1" applyAlignment="1">
      <alignment horizontal="center" vertical="center"/>
    </xf>
    <xf numFmtId="164" fontId="7" fillId="16" borderId="32" xfId="5" applyNumberFormat="1" applyFont="1" applyFill="1" applyBorder="1" applyAlignment="1">
      <alignment horizontal="center" vertical="center"/>
    </xf>
    <xf numFmtId="10" fontId="7" fillId="16" borderId="32" xfId="2" applyNumberFormat="1" applyFont="1" applyFill="1" applyBorder="1" applyAlignment="1">
      <alignment horizontal="center" vertical="center"/>
    </xf>
    <xf numFmtId="164" fontId="7" fillId="16" borderId="32" xfId="5" applyNumberFormat="1" applyFont="1" applyFill="1" applyBorder="1" applyAlignment="1">
      <alignment horizontal="center" vertical="center" wrapText="1"/>
    </xf>
    <xf numFmtId="0" fontId="7" fillId="0" borderId="0" xfId="0" applyNumberFormat="1" applyFont="1" applyAlignment="1">
      <alignment horizontal="center" vertical="center"/>
    </xf>
    <xf numFmtId="0" fontId="6" fillId="2" borderId="19" xfId="0" applyFont="1" applyFill="1" applyBorder="1" applyAlignment="1" applyProtection="1">
      <alignment horizontal="center" vertical="center" wrapText="1"/>
    </xf>
    <xf numFmtId="0" fontId="0" fillId="0" borderId="37" xfId="0" applyFill="1" applyBorder="1"/>
    <xf numFmtId="0" fontId="4" fillId="0" borderId="37" xfId="0" applyFont="1" applyFill="1" applyBorder="1"/>
    <xf numFmtId="0" fontId="12" fillId="0" borderId="37" xfId="0" applyFont="1" applyFill="1" applyBorder="1"/>
    <xf numFmtId="0" fontId="5" fillId="0" borderId="24" xfId="0" applyFont="1" applyFill="1" applyBorder="1" applyAlignment="1">
      <alignment horizontal="center" vertical="center"/>
    </xf>
    <xf numFmtId="0" fontId="10" fillId="2" borderId="9" xfId="0" applyFont="1" applyFill="1" applyBorder="1" applyAlignment="1">
      <alignment horizontal="center" vertical="center" wrapText="1"/>
    </xf>
    <xf numFmtId="3" fontId="0" fillId="0" borderId="1" xfId="0" applyNumberFormat="1" applyFill="1" applyBorder="1" applyAlignment="1" applyProtection="1">
      <alignment horizontal="center" vertical="center"/>
    </xf>
    <xf numFmtId="1" fontId="0" fillId="0" borderId="22" xfId="0" applyNumberFormat="1" applyFill="1" applyBorder="1" applyAlignment="1" applyProtection="1">
      <alignment horizontal="center" vertical="center"/>
    </xf>
    <xf numFmtId="3" fontId="0" fillId="0" borderId="14" xfId="0" applyNumberFormat="1" applyFill="1" applyBorder="1" applyAlignment="1">
      <alignment horizontal="center" vertical="center"/>
    </xf>
    <xf numFmtId="3" fontId="0" fillId="0" borderId="12" xfId="0" applyNumberFormat="1" applyFill="1" applyBorder="1" applyAlignment="1">
      <alignment horizontal="center" vertical="center"/>
    </xf>
    <xf numFmtId="3" fontId="0" fillId="0" borderId="1" xfId="0" applyNumberFormat="1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/>
    </xf>
    <xf numFmtId="0" fontId="0" fillId="0" borderId="39" xfId="0" applyFill="1" applyBorder="1" applyAlignment="1">
      <alignment horizontal="center" vertical="center" wrapText="1"/>
    </xf>
    <xf numFmtId="0" fontId="5" fillId="0" borderId="39" xfId="0" applyFont="1" applyFill="1" applyBorder="1" applyAlignment="1">
      <alignment horizontal="center" vertical="center" wrapText="1"/>
    </xf>
    <xf numFmtId="0" fontId="5" fillId="5" borderId="24" xfId="0" applyFont="1" applyFill="1" applyBorder="1" applyAlignment="1">
      <alignment horizontal="center" vertical="center" textRotation="90" wrapText="1"/>
    </xf>
    <xf numFmtId="0" fontId="10" fillId="5" borderId="13" xfId="0" applyFont="1" applyFill="1" applyBorder="1" applyAlignment="1">
      <alignment horizontal="center" vertical="center" wrapText="1"/>
    </xf>
    <xf numFmtId="0" fontId="10" fillId="5" borderId="16" xfId="0" applyFont="1" applyFill="1" applyBorder="1" applyAlignment="1">
      <alignment horizontal="center" vertical="center" wrapText="1"/>
    </xf>
    <xf numFmtId="0" fontId="0" fillId="0" borderId="35" xfId="0" applyBorder="1" applyAlignment="1">
      <alignment horizontal="center" vertical="center"/>
    </xf>
    <xf numFmtId="0" fontId="0" fillId="15" borderId="33" xfId="0" applyFill="1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15" borderId="36" xfId="0" applyFill="1" applyBorder="1" applyAlignment="1">
      <alignment horizontal="center" vertical="center"/>
    </xf>
    <xf numFmtId="0" fontId="0" fillId="12" borderId="33" xfId="0" applyFill="1" applyBorder="1" applyAlignment="1">
      <alignment horizontal="center" vertical="center"/>
    </xf>
    <xf numFmtId="0" fontId="0" fillId="12" borderId="36" xfId="0" applyFill="1" applyBorder="1" applyAlignment="1">
      <alignment horizontal="center" vertical="center"/>
    </xf>
    <xf numFmtId="0" fontId="0" fillId="12" borderId="12" xfId="0" applyFill="1" applyBorder="1" applyAlignment="1">
      <alignment horizontal="center" vertical="center"/>
    </xf>
    <xf numFmtId="0" fontId="0" fillId="7" borderId="12" xfId="0" applyFill="1" applyBorder="1" applyAlignment="1">
      <alignment horizontal="center" vertical="center"/>
    </xf>
    <xf numFmtId="0" fontId="0" fillId="0" borderId="36" xfId="0" applyBorder="1" applyAlignment="1">
      <alignment horizontal="center" vertical="center"/>
    </xf>
    <xf numFmtId="0" fontId="0" fillId="11" borderId="33" xfId="0" applyFill="1" applyBorder="1" applyAlignment="1">
      <alignment horizontal="center" vertical="center"/>
    </xf>
    <xf numFmtId="0" fontId="0" fillId="11" borderId="36" xfId="0" applyFill="1" applyBorder="1" applyAlignment="1">
      <alignment horizontal="center" vertical="center"/>
    </xf>
    <xf numFmtId="0" fontId="4" fillId="0" borderId="33" xfId="0" applyFont="1" applyBorder="1" applyAlignment="1">
      <alignment horizontal="center" vertical="center"/>
    </xf>
    <xf numFmtId="0" fontId="23" fillId="19" borderId="44" xfId="6" applyFill="1" applyBorder="1" applyAlignment="1"/>
    <xf numFmtId="0" fontId="24" fillId="19" borderId="44" xfId="6" applyNumberFormat="1" applyFont="1" applyFill="1" applyBorder="1" applyAlignment="1">
      <alignment vertical="center"/>
    </xf>
    <xf numFmtId="0" fontId="23" fillId="20" borderId="0" xfId="6" applyFill="1" applyAlignment="1"/>
    <xf numFmtId="0" fontId="23" fillId="19" borderId="0" xfId="6" applyFill="1" applyBorder="1" applyAlignment="1"/>
    <xf numFmtId="0" fontId="4" fillId="0" borderId="40" xfId="0" applyFont="1" applyFill="1" applyBorder="1"/>
    <xf numFmtId="3" fontId="0" fillId="0" borderId="17" xfId="0" applyNumberFormat="1" applyFill="1" applyBorder="1" applyAlignment="1">
      <alignment horizontal="center"/>
    </xf>
    <xf numFmtId="1" fontId="0" fillId="0" borderId="20" xfId="0" applyNumberFormat="1" applyFill="1" applyBorder="1" applyAlignment="1">
      <alignment horizontal="center"/>
    </xf>
    <xf numFmtId="0" fontId="0" fillId="0" borderId="41" xfId="0" applyFill="1" applyBorder="1" applyAlignment="1">
      <alignment horizontal="center" vertical="center" wrapText="1"/>
    </xf>
    <xf numFmtId="3" fontId="4" fillId="0" borderId="37" xfId="0" applyNumberFormat="1" applyFont="1" applyFill="1" applyBorder="1" applyAlignment="1">
      <alignment horizontal="left" vertical="center"/>
    </xf>
    <xf numFmtId="1" fontId="0" fillId="0" borderId="39" xfId="0" applyNumberFormat="1" applyFill="1" applyBorder="1" applyAlignment="1">
      <alignment horizontal="center" vertical="center" wrapText="1"/>
    </xf>
    <xf numFmtId="1" fontId="0" fillId="0" borderId="39" xfId="0" applyNumberFormat="1" applyFill="1" applyBorder="1" applyAlignment="1">
      <alignment horizontal="center" vertical="center"/>
    </xf>
    <xf numFmtId="0" fontId="4" fillId="0" borderId="37" xfId="0" applyFont="1" applyFill="1" applyBorder="1" applyAlignment="1">
      <alignment horizontal="left" vertical="center"/>
    </xf>
    <xf numFmtId="0" fontId="6" fillId="0" borderId="3" xfId="0" applyFont="1" applyFill="1" applyBorder="1" applyAlignment="1">
      <alignment horizontal="center" vertical="center"/>
    </xf>
    <xf numFmtId="1" fontId="0" fillId="0" borderId="39" xfId="0" applyNumberFormat="1" applyFill="1" applyBorder="1" applyAlignment="1" applyProtection="1">
      <alignment horizontal="center" vertical="center" wrapText="1"/>
    </xf>
    <xf numFmtId="0" fontId="0" fillId="0" borderId="11" xfId="0" applyFill="1" applyBorder="1"/>
    <xf numFmtId="3" fontId="0" fillId="0" borderId="31" xfId="0" applyNumberFormat="1" applyFill="1" applyBorder="1" applyAlignment="1">
      <alignment horizontal="center" vertical="center"/>
    </xf>
    <xf numFmtId="0" fontId="6" fillId="0" borderId="7" xfId="0" applyFont="1" applyFill="1" applyBorder="1" applyAlignment="1">
      <alignment horizontal="center" vertical="center"/>
    </xf>
    <xf numFmtId="3" fontId="0" fillId="0" borderId="32" xfId="0" applyNumberFormat="1" applyFill="1" applyBorder="1" applyAlignment="1" applyProtection="1">
      <alignment horizontal="center" vertical="center"/>
    </xf>
    <xf numFmtId="1" fontId="0" fillId="0" borderId="28" xfId="0" applyNumberFormat="1" applyFill="1" applyBorder="1" applyAlignment="1" applyProtection="1">
      <alignment horizontal="center" vertical="center"/>
    </xf>
    <xf numFmtId="1" fontId="0" fillId="0" borderId="26" xfId="0" applyNumberFormat="1" applyFill="1" applyBorder="1" applyAlignment="1">
      <alignment horizontal="center" vertical="center" wrapText="1"/>
    </xf>
    <xf numFmtId="0" fontId="0" fillId="0" borderId="0" xfId="0" applyFill="1" applyBorder="1"/>
    <xf numFmtId="0" fontId="0" fillId="0" borderId="0" xfId="0" applyFill="1" applyAlignment="1">
      <alignment vertical="center" wrapText="1"/>
    </xf>
    <xf numFmtId="10" fontId="0" fillId="0" borderId="0" xfId="0" applyNumberFormat="1" applyFill="1" applyAlignment="1">
      <alignment horizontal="center" wrapText="1"/>
    </xf>
    <xf numFmtId="0" fontId="0" fillId="0" borderId="0" xfId="0" applyFill="1" applyAlignment="1">
      <alignment horizontal="center" wrapText="1"/>
    </xf>
    <xf numFmtId="0" fontId="0" fillId="0" borderId="0" xfId="0" applyNumberFormat="1" applyFill="1" applyAlignment="1">
      <alignment wrapText="1"/>
    </xf>
    <xf numFmtId="0" fontId="0" fillId="0" borderId="0" xfId="0" applyFill="1" applyAlignment="1">
      <alignment horizontal="center" vertical="center"/>
    </xf>
    <xf numFmtId="0" fontId="4" fillId="0" borderId="1" xfId="0" applyFont="1" applyBorder="1" applyAlignment="1">
      <alignment horizontal="center" vertical="center"/>
    </xf>
    <xf numFmtId="0" fontId="0" fillId="0" borderId="0" xfId="0" applyFill="1" applyBorder="1" applyAlignment="1">
      <alignment horizontal="right"/>
    </xf>
    <xf numFmtId="3" fontId="21" fillId="6" borderId="46" xfId="0" applyNumberFormat="1" applyFont="1" applyFill="1" applyBorder="1" applyAlignment="1">
      <alignment horizontal="center" vertical="center" wrapText="1"/>
    </xf>
    <xf numFmtId="3" fontId="21" fillId="6" borderId="25" xfId="0" applyNumberFormat="1" applyFont="1" applyFill="1" applyBorder="1" applyAlignment="1">
      <alignment horizontal="center" vertical="center" wrapText="1"/>
    </xf>
    <xf numFmtId="0" fontId="5" fillId="6" borderId="1" xfId="0" applyFont="1" applyFill="1" applyBorder="1" applyAlignment="1">
      <alignment horizontal="center" vertical="center"/>
    </xf>
    <xf numFmtId="0" fontId="5" fillId="6" borderId="1" xfId="0" applyFont="1" applyFill="1" applyBorder="1" applyAlignment="1">
      <alignment horizontal="center" vertical="center" wrapText="1"/>
    </xf>
    <xf numFmtId="0" fontId="21" fillId="6" borderId="46" xfId="0" applyFont="1" applyFill="1" applyBorder="1" applyAlignment="1">
      <alignment horizontal="center" vertical="center" wrapText="1"/>
    </xf>
    <xf numFmtId="3" fontId="21" fillId="6" borderId="47" xfId="0" applyNumberFormat="1" applyFont="1" applyFill="1" applyBorder="1" applyAlignment="1">
      <alignment horizontal="center" vertical="center" wrapText="1"/>
    </xf>
    <xf numFmtId="0" fontId="5" fillId="6" borderId="19" xfId="0" applyFont="1" applyFill="1" applyBorder="1" applyAlignment="1">
      <alignment horizontal="center" vertical="center" wrapText="1"/>
    </xf>
    <xf numFmtId="1" fontId="0" fillId="0" borderId="0" xfId="0" applyNumberFormat="1" applyFill="1" applyAlignment="1">
      <alignment horizontal="center" wrapText="1"/>
    </xf>
    <xf numFmtId="1" fontId="5" fillId="18" borderId="25" xfId="0" applyNumberFormat="1" applyFont="1" applyFill="1" applyBorder="1" applyAlignment="1">
      <alignment horizontal="center" vertical="center"/>
    </xf>
    <xf numFmtId="0" fontId="0" fillId="21" borderId="49" xfId="0" applyFill="1" applyBorder="1" applyAlignment="1">
      <alignment horizontal="center" vertical="center"/>
    </xf>
    <xf numFmtId="0" fontId="5" fillId="14" borderId="13" xfId="0" applyFont="1" applyFill="1" applyBorder="1" applyAlignment="1">
      <alignment horizontal="center" vertical="center" wrapText="1"/>
    </xf>
    <xf numFmtId="0" fontId="5" fillId="14" borderId="15" xfId="0" applyFont="1" applyFill="1" applyBorder="1" applyAlignment="1">
      <alignment horizontal="center" vertical="center" wrapText="1"/>
    </xf>
    <xf numFmtId="0" fontId="5" fillId="14" borderId="16" xfId="0" applyFont="1" applyFill="1" applyBorder="1" applyAlignment="1">
      <alignment horizontal="center" vertical="center" wrapText="1"/>
    </xf>
    <xf numFmtId="0" fontId="5" fillId="14" borderId="48" xfId="0" applyFont="1" applyFill="1" applyBorder="1" applyAlignment="1">
      <alignment horizontal="center" vertical="center" wrapText="1"/>
    </xf>
    <xf numFmtId="0" fontId="5" fillId="14" borderId="41" xfId="0" applyFont="1" applyFill="1" applyBorder="1" applyAlignment="1">
      <alignment horizontal="center" vertical="center"/>
    </xf>
    <xf numFmtId="0" fontId="5" fillId="14" borderId="39" xfId="0" applyFont="1" applyFill="1" applyBorder="1" applyAlignment="1">
      <alignment horizontal="center" vertical="center"/>
    </xf>
    <xf numFmtId="0" fontId="5" fillId="14" borderId="39" xfId="0" applyFont="1" applyFill="1" applyBorder="1" applyAlignment="1">
      <alignment horizontal="center" vertical="center" wrapText="1"/>
    </xf>
    <xf numFmtId="0" fontId="4" fillId="21" borderId="18" xfId="0" applyFont="1" applyFill="1" applyBorder="1" applyAlignment="1">
      <alignment horizontal="center" vertical="center" wrapText="1"/>
    </xf>
    <xf numFmtId="0" fontId="31" fillId="21" borderId="18" xfId="7" applyFill="1" applyBorder="1" applyAlignment="1" applyProtection="1">
      <alignment horizontal="center" vertical="center"/>
    </xf>
    <xf numFmtId="0" fontId="4" fillId="21" borderId="51" xfId="0" applyFont="1" applyFill="1" applyBorder="1" applyAlignment="1">
      <alignment horizontal="center" vertical="center"/>
    </xf>
    <xf numFmtId="0" fontId="4" fillId="21" borderId="49" xfId="0" applyFont="1" applyFill="1" applyBorder="1" applyAlignment="1">
      <alignment horizontal="center" vertical="center"/>
    </xf>
    <xf numFmtId="0" fontId="6" fillId="24" borderId="25" xfId="0" applyFont="1" applyFill="1" applyBorder="1" applyAlignment="1">
      <alignment horizontal="center" vertical="center" wrapText="1"/>
    </xf>
    <xf numFmtId="10" fontId="22" fillId="14" borderId="32" xfId="2" applyNumberFormat="1" applyFont="1" applyFill="1" applyBorder="1" applyAlignment="1">
      <alignment horizontal="center" vertical="center"/>
    </xf>
    <xf numFmtId="10" fontId="0" fillId="13" borderId="13" xfId="2" applyNumberFormat="1" applyFont="1" applyFill="1" applyBorder="1" applyAlignment="1">
      <alignment horizontal="center" vertical="center"/>
    </xf>
    <xf numFmtId="10" fontId="0" fillId="10" borderId="13" xfId="2" applyNumberFormat="1" applyFont="1" applyFill="1" applyBorder="1" applyAlignment="1">
      <alignment horizontal="center" vertical="center"/>
    </xf>
    <xf numFmtId="10" fontId="0" fillId="14" borderId="13" xfId="2" applyNumberFormat="1" applyFont="1" applyFill="1" applyBorder="1" applyAlignment="1">
      <alignment horizontal="center" vertical="center"/>
    </xf>
    <xf numFmtId="10" fontId="0" fillId="13" borderId="29" xfId="2" applyNumberFormat="1" applyFont="1" applyFill="1" applyBorder="1" applyAlignment="1">
      <alignment horizontal="center" vertical="center"/>
    </xf>
    <xf numFmtId="10" fontId="0" fillId="10" borderId="32" xfId="2" applyNumberFormat="1" applyFont="1" applyFill="1" applyBorder="1" applyAlignment="1">
      <alignment horizontal="center" vertical="center"/>
    </xf>
    <xf numFmtId="10" fontId="0" fillId="14" borderId="32" xfId="2" applyNumberFormat="1" applyFont="1" applyFill="1" applyBorder="1" applyAlignment="1">
      <alignment horizontal="center" vertical="center"/>
    </xf>
    <xf numFmtId="0" fontId="4" fillId="0" borderId="52" xfId="0" applyFont="1" applyBorder="1" applyAlignment="1">
      <alignment horizontal="center" vertical="center"/>
    </xf>
    <xf numFmtId="0" fontId="4" fillId="0" borderId="0" xfId="0" applyFont="1" applyBorder="1" applyAlignment="1">
      <alignment horizontal="center" vertical="center"/>
    </xf>
    <xf numFmtId="0" fontId="0" fillId="7" borderId="0" xfId="0" applyNumberFormat="1" applyFill="1" applyBorder="1" applyAlignment="1">
      <alignment horizontal="center" vertical="center"/>
    </xf>
    <xf numFmtId="0" fontId="32" fillId="0" borderId="45" xfId="0" applyFont="1" applyBorder="1" applyAlignment="1">
      <alignment horizontal="center"/>
    </xf>
    <xf numFmtId="0" fontId="33" fillId="0" borderId="53" xfId="0" applyFont="1" applyBorder="1" applyAlignment="1">
      <alignment horizontal="center"/>
    </xf>
    <xf numFmtId="0" fontId="32" fillId="0" borderId="53" xfId="0" applyFont="1" applyBorder="1" applyAlignment="1">
      <alignment horizontal="center"/>
    </xf>
    <xf numFmtId="0" fontId="34" fillId="0" borderId="53" xfId="0" applyFont="1" applyBorder="1" applyAlignment="1">
      <alignment horizontal="center"/>
    </xf>
    <xf numFmtId="0" fontId="35" fillId="0" borderId="53" xfId="0" applyFont="1" applyBorder="1" applyAlignment="1">
      <alignment horizontal="center"/>
    </xf>
    <xf numFmtId="3" fontId="32" fillId="0" borderId="53" xfId="5" applyNumberFormat="1" applyFont="1" applyBorder="1" applyAlignment="1" applyProtection="1">
      <alignment horizontal="center" vertical="center"/>
    </xf>
    <xf numFmtId="3" fontId="35" fillId="0" borderId="53" xfId="5" applyNumberFormat="1" applyFont="1" applyBorder="1" applyAlignment="1" applyProtection="1">
      <alignment horizontal="center" vertical="center"/>
    </xf>
    <xf numFmtId="0" fontId="32" fillId="0" borderId="53" xfId="0" applyFont="1" applyBorder="1" applyAlignment="1">
      <alignment horizontal="center" vertical="center"/>
    </xf>
    <xf numFmtId="0" fontId="35" fillId="0" borderId="53" xfId="0" applyFont="1" applyBorder="1" applyAlignment="1">
      <alignment horizontal="center" vertical="center"/>
    </xf>
    <xf numFmtId="0" fontId="32" fillId="0" borderId="8" xfId="0" applyFont="1" applyBorder="1" applyAlignment="1">
      <alignment horizontal="center" vertical="center"/>
    </xf>
    <xf numFmtId="1" fontId="4" fillId="0" borderId="0" xfId="0" applyNumberFormat="1" applyFont="1" applyFill="1" applyAlignment="1">
      <alignment horizontal="center" wrapText="1"/>
    </xf>
    <xf numFmtId="3" fontId="32" fillId="0" borderId="6" xfId="5" applyNumberFormat="1" applyFont="1" applyBorder="1" applyAlignment="1" applyProtection="1">
      <alignment horizontal="center" vertical="center"/>
    </xf>
    <xf numFmtId="0" fontId="4" fillId="21" borderId="55" xfId="0" applyFont="1" applyFill="1" applyBorder="1" applyAlignment="1">
      <alignment horizontal="center" vertical="center" wrapText="1"/>
    </xf>
    <xf numFmtId="0" fontId="4" fillId="21" borderId="54" xfId="0" applyFont="1" applyFill="1" applyBorder="1" applyAlignment="1">
      <alignment horizontal="center" vertical="center" wrapText="1"/>
    </xf>
    <xf numFmtId="0" fontId="31" fillId="21" borderId="55" xfId="7" applyFill="1" applyBorder="1" applyAlignment="1" applyProtection="1">
      <alignment horizontal="center" vertical="center"/>
    </xf>
    <xf numFmtId="0" fontId="0" fillId="21" borderId="54" xfId="0" applyFill="1" applyBorder="1" applyAlignment="1">
      <alignment horizontal="center" vertical="center" wrapText="1"/>
    </xf>
    <xf numFmtId="0" fontId="31" fillId="21" borderId="55" xfId="7" applyFill="1" applyBorder="1" applyAlignment="1" applyProtection="1">
      <alignment horizontal="center" vertical="center" wrapText="1"/>
    </xf>
    <xf numFmtId="17" fontId="0" fillId="0" borderId="0" xfId="0" applyNumberFormat="1" applyAlignment="1">
      <alignment horizontal="center" vertical="center"/>
    </xf>
    <xf numFmtId="0" fontId="0" fillId="0" borderId="0" xfId="0" applyFill="1" applyAlignment="1">
      <alignment horizontal="center" vertical="center" wrapText="1"/>
    </xf>
    <xf numFmtId="0" fontId="10" fillId="7" borderId="0" xfId="0" applyNumberFormat="1" applyFont="1" applyFill="1" applyBorder="1" applyAlignment="1">
      <alignment horizontal="center" vertical="center" textRotation="90"/>
    </xf>
    <xf numFmtId="17" fontId="4" fillId="21" borderId="18" xfId="0" applyNumberFormat="1" applyFont="1" applyFill="1" applyBorder="1" applyAlignment="1">
      <alignment horizontal="center" vertical="center"/>
    </xf>
    <xf numFmtId="17" fontId="4" fillId="21" borderId="55" xfId="0" applyNumberFormat="1" applyFont="1" applyFill="1" applyBorder="1" applyAlignment="1">
      <alignment horizontal="center" vertical="center"/>
    </xf>
    <xf numFmtId="17" fontId="0" fillId="21" borderId="55" xfId="0" applyNumberFormat="1" applyFill="1" applyBorder="1" applyAlignment="1">
      <alignment horizontal="center" vertical="center"/>
    </xf>
    <xf numFmtId="1" fontId="52" fillId="0" borderId="39" xfId="0" applyNumberFormat="1" applyFont="1" applyFill="1" applyBorder="1" applyAlignment="1">
      <alignment horizontal="center" vertical="center" wrapText="1"/>
    </xf>
    <xf numFmtId="1" fontId="52" fillId="0" borderId="39" xfId="0" applyNumberFormat="1" applyFont="1" applyFill="1" applyBorder="1" applyAlignment="1">
      <alignment horizontal="center" vertical="center"/>
    </xf>
    <xf numFmtId="3" fontId="21" fillId="6" borderId="65" xfId="0" applyNumberFormat="1" applyFont="1" applyFill="1" applyBorder="1" applyAlignment="1">
      <alignment horizontal="center" vertical="center" wrapText="1"/>
    </xf>
    <xf numFmtId="1" fontId="5" fillId="0" borderId="0" xfId="0" applyNumberFormat="1" applyFont="1" applyFill="1" applyBorder="1" applyAlignment="1" applyProtection="1">
      <alignment horizontal="center" wrapText="1"/>
    </xf>
    <xf numFmtId="1" fontId="5" fillId="0" borderId="0" xfId="0" applyNumberFormat="1" applyFont="1" applyFill="1" applyBorder="1" applyAlignment="1" applyProtection="1">
      <alignment horizontal="center" vertical="center" wrapText="1"/>
    </xf>
    <xf numFmtId="0" fontId="21" fillId="6" borderId="66" xfId="0" applyFont="1" applyFill="1" applyBorder="1" applyAlignment="1">
      <alignment horizontal="center" vertical="center" wrapText="1"/>
    </xf>
    <xf numFmtId="0" fontId="21" fillId="6" borderId="67" xfId="0" applyFont="1" applyFill="1" applyBorder="1" applyAlignment="1">
      <alignment horizontal="center" vertical="center" wrapText="1"/>
    </xf>
    <xf numFmtId="0" fontId="21" fillId="6" borderId="68" xfId="0" applyFont="1" applyFill="1" applyBorder="1" applyAlignment="1">
      <alignment horizontal="center" vertical="center" wrapText="1"/>
    </xf>
    <xf numFmtId="1" fontId="5" fillId="6" borderId="25" xfId="0" applyNumberFormat="1" applyFont="1" applyFill="1" applyBorder="1" applyAlignment="1">
      <alignment horizontal="center" vertical="center"/>
    </xf>
    <xf numFmtId="0" fontId="5" fillId="6" borderId="39" xfId="0" applyFont="1" applyFill="1" applyBorder="1" applyAlignment="1">
      <alignment horizontal="center" vertical="center" wrapText="1"/>
    </xf>
    <xf numFmtId="0" fontId="5" fillId="56" borderId="39" xfId="0" applyFont="1" applyFill="1" applyBorder="1" applyAlignment="1">
      <alignment horizontal="center" vertical="center" wrapText="1"/>
    </xf>
    <xf numFmtId="0" fontId="0" fillId="6" borderId="0" xfId="0" applyFill="1" applyAlignment="1">
      <alignment vertical="center" wrapText="1"/>
    </xf>
    <xf numFmtId="0" fontId="5" fillId="6" borderId="25" xfId="0" applyFont="1" applyFill="1" applyBorder="1" applyAlignment="1">
      <alignment horizontal="center" vertical="center" wrapText="1"/>
    </xf>
    <xf numFmtId="0" fontId="5" fillId="57" borderId="39" xfId="0" applyFont="1" applyFill="1" applyBorder="1" applyAlignment="1">
      <alignment horizontal="center" vertical="center" wrapText="1"/>
    </xf>
    <xf numFmtId="0" fontId="4" fillId="0" borderId="39" xfId="0" applyFont="1" applyFill="1" applyBorder="1" applyAlignment="1">
      <alignment horizontal="center" vertical="center" wrapText="1"/>
    </xf>
    <xf numFmtId="0" fontId="4" fillId="57" borderId="39" xfId="0" applyFont="1" applyFill="1" applyBorder="1" applyAlignment="1">
      <alignment horizontal="center" vertical="center" wrapText="1"/>
    </xf>
    <xf numFmtId="10" fontId="4" fillId="0" borderId="39" xfId="0" applyNumberFormat="1" applyFont="1" applyFill="1" applyBorder="1" applyAlignment="1" applyProtection="1">
      <alignment horizontal="center" vertical="center" wrapText="1"/>
    </xf>
    <xf numFmtId="0" fontId="4" fillId="0" borderId="26" xfId="0" applyFont="1" applyFill="1" applyBorder="1" applyAlignment="1">
      <alignment horizontal="center" vertical="center" wrapText="1"/>
    </xf>
    <xf numFmtId="0" fontId="23" fillId="0" borderId="53" xfId="0" applyFont="1" applyBorder="1" applyAlignment="1">
      <alignment horizontal="center"/>
    </xf>
    <xf numFmtId="0" fontId="53" fillId="0" borderId="53" xfId="0" applyFont="1" applyBorder="1" applyAlignment="1">
      <alignment horizontal="center"/>
    </xf>
    <xf numFmtId="3" fontId="53" fillId="0" borderId="53" xfId="5" applyNumberFormat="1" applyFont="1" applyBorder="1" applyAlignment="1" applyProtection="1">
      <alignment horizontal="center" vertical="center"/>
    </xf>
    <xf numFmtId="0" fontId="32" fillId="0" borderId="53" xfId="0" applyFont="1" applyFill="1" applyBorder="1" applyAlignment="1">
      <alignment horizontal="center"/>
    </xf>
    <xf numFmtId="0" fontId="23" fillId="0" borderId="53" xfId="0" applyFont="1" applyBorder="1" applyAlignment="1">
      <alignment horizontal="center" vertical="center"/>
    </xf>
    <xf numFmtId="0" fontId="23" fillId="0" borderId="53" xfId="0" applyFont="1" applyFill="1" applyBorder="1" applyAlignment="1">
      <alignment horizontal="center" vertical="center"/>
    </xf>
    <xf numFmtId="0" fontId="53" fillId="0" borderId="53" xfId="0" applyFont="1" applyBorder="1" applyAlignment="1">
      <alignment horizontal="center" vertical="center"/>
    </xf>
    <xf numFmtId="0" fontId="32" fillId="0" borderId="53" xfId="0" applyFont="1" applyFill="1" applyBorder="1" applyAlignment="1">
      <alignment horizontal="center" vertical="center"/>
    </xf>
    <xf numFmtId="1" fontId="5" fillId="6" borderId="25" xfId="0" applyNumberFormat="1" applyFont="1" applyFill="1" applyBorder="1" applyAlignment="1">
      <alignment horizontal="center" vertical="center" wrapText="1"/>
    </xf>
    <xf numFmtId="10" fontId="5" fillId="6" borderId="25" xfId="0" applyNumberFormat="1" applyFont="1" applyFill="1" applyBorder="1" applyAlignment="1">
      <alignment horizontal="center" wrapText="1"/>
    </xf>
    <xf numFmtId="0" fontId="23" fillId="0" borderId="0" xfId="0" applyFont="1" applyAlignment="1">
      <alignment horizontal="center"/>
    </xf>
    <xf numFmtId="1" fontId="5" fillId="6" borderId="25" xfId="0" applyNumberFormat="1" applyFont="1" applyFill="1" applyBorder="1" applyAlignment="1">
      <alignment horizontal="center" wrapText="1"/>
    </xf>
    <xf numFmtId="0" fontId="0" fillId="57" borderId="0" xfId="0" applyFill="1" applyAlignment="1">
      <alignment vertical="center" wrapText="1"/>
    </xf>
    <xf numFmtId="0" fontId="4" fillId="57" borderId="0" xfId="0" applyFont="1" applyFill="1" applyAlignment="1">
      <alignment horizontal="left" vertical="center" wrapText="1"/>
    </xf>
    <xf numFmtId="0" fontId="23" fillId="0" borderId="53" xfId="0" applyFont="1" applyFill="1" applyBorder="1" applyAlignment="1">
      <alignment horizontal="center"/>
    </xf>
    <xf numFmtId="1" fontId="5" fillId="0" borderId="39" xfId="0" applyNumberFormat="1" applyFont="1" applyFill="1" applyBorder="1" applyAlignment="1">
      <alignment horizontal="center" vertical="center" wrapText="1"/>
    </xf>
    <xf numFmtId="1" fontId="5" fillId="0" borderId="39" xfId="0" applyNumberFormat="1" applyFont="1" applyFill="1" applyBorder="1" applyAlignment="1">
      <alignment horizontal="center" vertical="center"/>
    </xf>
    <xf numFmtId="1" fontId="21" fillId="0" borderId="39" xfId="0" applyNumberFormat="1" applyFont="1" applyFill="1" applyBorder="1" applyAlignment="1">
      <alignment horizontal="center" vertical="center" wrapText="1"/>
    </xf>
    <xf numFmtId="1" fontId="21" fillId="0" borderId="39" xfId="0" applyNumberFormat="1" applyFont="1" applyFill="1" applyBorder="1" applyAlignment="1">
      <alignment horizontal="center" vertical="center"/>
    </xf>
    <xf numFmtId="1" fontId="52" fillId="6" borderId="39" xfId="0" applyNumberFormat="1" applyFont="1" applyFill="1" applyBorder="1" applyAlignment="1">
      <alignment horizontal="center" vertical="center"/>
    </xf>
    <xf numFmtId="0" fontId="4" fillId="22" borderId="0" xfId="6" applyFont="1" applyFill="1" applyAlignment="1">
      <alignment horizontal="left" vertical="center"/>
    </xf>
    <xf numFmtId="0" fontId="4" fillId="21" borderId="69" xfId="0" applyFont="1" applyFill="1" applyBorder="1" applyAlignment="1">
      <alignment horizontal="center" vertical="center" wrapText="1"/>
    </xf>
    <xf numFmtId="0" fontId="5" fillId="14" borderId="42" xfId="0" applyFont="1" applyFill="1" applyBorder="1" applyAlignment="1">
      <alignment horizontal="center" vertical="center" wrapText="1"/>
    </xf>
    <xf numFmtId="0" fontId="15" fillId="0" borderId="37" xfId="0" applyFont="1" applyFill="1" applyBorder="1" applyAlignment="1">
      <alignment horizontal="center" vertical="center"/>
    </xf>
    <xf numFmtId="3" fontId="0" fillId="0" borderId="37" xfId="0" applyNumberFormat="1" applyFill="1" applyBorder="1" applyAlignment="1">
      <alignment vertical="center" wrapText="1"/>
    </xf>
    <xf numFmtId="0" fontId="15" fillId="0" borderId="37" xfId="0" applyFont="1" applyFill="1" applyBorder="1" applyAlignment="1">
      <alignment horizontal="center" vertical="center" wrapText="1"/>
    </xf>
    <xf numFmtId="3" fontId="0" fillId="0" borderId="37" xfId="0" applyNumberFormat="1" applyFill="1" applyBorder="1" applyAlignment="1">
      <alignment horizontal="center" vertical="center" wrapText="1"/>
    </xf>
    <xf numFmtId="3" fontId="0" fillId="0" borderId="71" xfId="0" applyNumberFormat="1" applyFill="1" applyBorder="1" applyAlignment="1">
      <alignment horizontal="center" vertical="center" wrapText="1"/>
    </xf>
    <xf numFmtId="0" fontId="0" fillId="0" borderId="41" xfId="0" applyBorder="1"/>
    <xf numFmtId="0" fontId="0" fillId="0" borderId="39" xfId="0" applyBorder="1"/>
    <xf numFmtId="0" fontId="0" fillId="0" borderId="39" xfId="0" applyFill="1" applyBorder="1"/>
    <xf numFmtId="0" fontId="0" fillId="0" borderId="42" xfId="0" applyBorder="1"/>
    <xf numFmtId="0" fontId="0" fillId="0" borderId="39" xfId="0" applyBorder="1" applyAlignment="1">
      <alignment horizontal="center" vertical="center"/>
    </xf>
    <xf numFmtId="0" fontId="0" fillId="0" borderId="39" xfId="0" applyBorder="1" applyAlignment="1">
      <alignment horizontal="center"/>
    </xf>
    <xf numFmtId="0" fontId="5" fillId="6" borderId="25" xfId="0" applyFont="1" applyFill="1" applyBorder="1" applyAlignment="1">
      <alignment horizontal="center" vertical="center"/>
    </xf>
    <xf numFmtId="3" fontId="0" fillId="0" borderId="40" xfId="0" applyNumberFormat="1" applyFill="1" applyBorder="1" applyAlignment="1">
      <alignment vertical="center" wrapText="1"/>
    </xf>
    <xf numFmtId="0" fontId="0" fillId="0" borderId="38" xfId="0" applyBorder="1"/>
    <xf numFmtId="0" fontId="4" fillId="8" borderId="0" xfId="0" applyFont="1" applyFill="1" applyAlignment="1">
      <alignment wrapText="1"/>
    </xf>
    <xf numFmtId="164" fontId="10" fillId="0" borderId="0" xfId="5" applyNumberFormat="1" applyFont="1" applyFill="1" applyBorder="1" applyAlignment="1">
      <alignment horizontal="center" vertical="center" wrapText="1"/>
    </xf>
    <xf numFmtId="164" fontId="10" fillId="5" borderId="48" xfId="5" applyNumberFormat="1" applyFont="1" applyFill="1" applyBorder="1" applyAlignment="1">
      <alignment horizontal="center" vertical="center" wrapText="1"/>
    </xf>
    <xf numFmtId="0" fontId="6" fillId="58" borderId="25" xfId="0" applyFont="1" applyFill="1" applyBorder="1" applyAlignment="1">
      <alignment horizontal="center" vertical="center" wrapText="1"/>
    </xf>
    <xf numFmtId="0" fontId="4" fillId="22" borderId="0" xfId="6" applyFont="1" applyFill="1" applyAlignment="1">
      <alignment horizontal="left" vertical="center"/>
    </xf>
    <xf numFmtId="0" fontId="0" fillId="60" borderId="54" xfId="0" applyFill="1" applyBorder="1" applyAlignment="1">
      <alignment horizontal="center" vertical="center" wrapText="1"/>
    </xf>
    <xf numFmtId="17" fontId="0" fillId="60" borderId="55" xfId="0" applyNumberFormat="1" applyFont="1" applyFill="1" applyBorder="1" applyAlignment="1">
      <alignment horizontal="center" vertical="center"/>
    </xf>
    <xf numFmtId="0" fontId="0" fillId="60" borderId="55" xfId="0" applyFont="1" applyFill="1" applyBorder="1" applyAlignment="1">
      <alignment horizontal="center" vertical="center" wrapText="1"/>
    </xf>
    <xf numFmtId="0" fontId="31" fillId="60" borderId="55" xfId="7" applyFill="1" applyBorder="1" applyAlignment="1" applyProtection="1">
      <alignment horizontal="center" vertical="center"/>
    </xf>
    <xf numFmtId="0" fontId="0" fillId="60" borderId="49" xfId="0" applyFont="1" applyFill="1" applyBorder="1" applyAlignment="1">
      <alignment horizontal="center" vertical="center"/>
    </xf>
    <xf numFmtId="0" fontId="4" fillId="21" borderId="70" xfId="0" applyFont="1" applyFill="1" applyBorder="1" applyAlignment="1">
      <alignment horizontal="center" vertical="center" wrapText="1"/>
    </xf>
    <xf numFmtId="17" fontId="4" fillId="21" borderId="21" xfId="0" applyNumberFormat="1" applyFont="1" applyFill="1" applyBorder="1" applyAlignment="1">
      <alignment horizontal="center" vertical="center"/>
    </xf>
    <xf numFmtId="0" fontId="31" fillId="21" borderId="21" xfId="7" applyFill="1" applyBorder="1" applyAlignment="1" applyProtection="1">
      <alignment horizontal="center" vertical="center"/>
    </xf>
    <xf numFmtId="0" fontId="4" fillId="21" borderId="50" xfId="0" applyFont="1" applyFill="1" applyBorder="1" applyAlignment="1">
      <alignment horizontal="center" vertical="center"/>
    </xf>
    <xf numFmtId="0" fontId="4" fillId="21" borderId="7" xfId="0" applyFont="1" applyFill="1" applyBorder="1" applyAlignment="1">
      <alignment horizontal="center" vertical="center" wrapText="1"/>
    </xf>
    <xf numFmtId="164" fontId="5" fillId="0" borderId="1" xfId="5" applyNumberFormat="1" applyFont="1" applyBorder="1" applyAlignment="1">
      <alignment horizontal="center" vertical="center" wrapText="1"/>
    </xf>
    <xf numFmtId="164" fontId="5" fillId="12" borderId="1" xfId="5" applyNumberFormat="1" applyFont="1" applyFill="1" applyBorder="1" applyAlignment="1">
      <alignment horizontal="center" vertical="center" wrapText="1"/>
    </xf>
    <xf numFmtId="164" fontId="5" fillId="7" borderId="1" xfId="5" applyNumberFormat="1" applyFont="1" applyFill="1" applyBorder="1" applyAlignment="1">
      <alignment horizontal="center" vertical="center" wrapText="1"/>
    </xf>
    <xf numFmtId="164" fontId="5" fillId="11" borderId="1" xfId="5" applyNumberFormat="1" applyFont="1" applyFill="1" applyBorder="1" applyAlignment="1">
      <alignment horizontal="center" vertical="center" wrapText="1"/>
    </xf>
    <xf numFmtId="164" fontId="5" fillId="15" borderId="1" xfId="5" applyNumberFormat="1" applyFont="1" applyFill="1" applyBorder="1" applyAlignment="1">
      <alignment horizontal="center" vertical="center" wrapText="1"/>
    </xf>
    <xf numFmtId="164" fontId="5" fillId="0" borderId="18" xfId="5" applyNumberFormat="1" applyFont="1" applyBorder="1" applyAlignment="1">
      <alignment horizontal="center" vertical="center" wrapText="1"/>
    </xf>
    <xf numFmtId="1" fontId="0" fillId="0" borderId="72" xfId="0" applyNumberFormat="1" applyFill="1" applyBorder="1" applyAlignment="1" applyProtection="1">
      <alignment horizontal="center" wrapText="1"/>
    </xf>
    <xf numFmtId="1" fontId="0" fillId="0" borderId="72" xfId="0" quotePrefix="1" applyNumberFormat="1" applyFill="1" applyBorder="1" applyAlignment="1" applyProtection="1">
      <alignment horizontal="center" vertical="center" wrapText="1"/>
    </xf>
    <xf numFmtId="1" fontId="0" fillId="0" borderId="72" xfId="0" applyNumberFormat="1" applyFill="1" applyBorder="1" applyAlignment="1" applyProtection="1">
      <alignment horizontal="center" vertical="center" wrapText="1"/>
    </xf>
    <xf numFmtId="0" fontId="4" fillId="2" borderId="30" xfId="0" applyFont="1" applyFill="1" applyBorder="1" applyAlignment="1">
      <alignment horizontal="center" vertical="center" wrapText="1"/>
    </xf>
    <xf numFmtId="1" fontId="0" fillId="0" borderId="20" xfId="0" applyNumberFormat="1" applyFill="1" applyBorder="1" applyAlignment="1">
      <alignment horizontal="center" wrapText="1"/>
    </xf>
    <xf numFmtId="1" fontId="0" fillId="0" borderId="72" xfId="0" quotePrefix="1" applyNumberFormat="1" applyFill="1" applyBorder="1" applyAlignment="1" applyProtection="1">
      <alignment horizontal="center" wrapText="1"/>
    </xf>
    <xf numFmtId="1" fontId="4" fillId="0" borderId="72" xfId="0" quotePrefix="1" applyNumberFormat="1" applyFont="1" applyFill="1" applyBorder="1" applyAlignment="1" applyProtection="1">
      <alignment horizontal="center" vertical="center" wrapText="1"/>
    </xf>
    <xf numFmtId="1" fontId="0" fillId="0" borderId="7" xfId="0" applyNumberFormat="1" applyFill="1" applyBorder="1" applyAlignment="1" applyProtection="1">
      <alignment horizontal="center" vertical="center" wrapText="1"/>
    </xf>
    <xf numFmtId="0" fontId="6" fillId="2" borderId="30" xfId="0" applyNumberFormat="1" applyFont="1" applyFill="1" applyBorder="1" applyAlignment="1" applyProtection="1">
      <alignment horizontal="center" vertical="center" wrapText="1"/>
    </xf>
    <xf numFmtId="0" fontId="6" fillId="2" borderId="9" xfId="0" applyNumberFormat="1" applyFont="1" applyFill="1" applyBorder="1" applyAlignment="1" applyProtection="1">
      <alignment horizontal="center" vertical="center" wrapText="1"/>
    </xf>
    <xf numFmtId="0" fontId="55" fillId="0" borderId="0" xfId="100" applyFont="1"/>
    <xf numFmtId="0" fontId="55" fillId="61" borderId="0" xfId="101" applyFont="1" applyFill="1" applyBorder="1"/>
    <xf numFmtId="0" fontId="55" fillId="62" borderId="0" xfId="102" applyFont="1" applyFill="1" applyBorder="1" applyAlignment="1">
      <alignment horizontal="center"/>
    </xf>
    <xf numFmtId="0" fontId="55" fillId="63" borderId="0" xfId="102" applyFont="1" applyFill="1" applyBorder="1" applyAlignment="1">
      <alignment horizontal="center"/>
    </xf>
    <xf numFmtId="0" fontId="55" fillId="62" borderId="0" xfId="103" applyFont="1" applyFill="1" applyBorder="1" applyAlignment="1">
      <alignment horizontal="center"/>
    </xf>
    <xf numFmtId="0" fontId="55" fillId="63" borderId="0" xfId="103" applyFont="1" applyFill="1" applyBorder="1" applyAlignment="1">
      <alignment horizontal="center"/>
    </xf>
    <xf numFmtId="0" fontId="55" fillId="62" borderId="0" xfId="104" applyFont="1" applyFill="1" applyBorder="1" applyAlignment="1">
      <alignment horizontal="center"/>
    </xf>
    <xf numFmtId="0" fontId="55" fillId="63" borderId="0" xfId="104" applyFont="1" applyFill="1" applyBorder="1" applyAlignment="1">
      <alignment horizontal="center"/>
    </xf>
    <xf numFmtId="0" fontId="0" fillId="0" borderId="55" xfId="0" applyBorder="1" applyAlignment="1">
      <alignment horizontal="center"/>
    </xf>
    <xf numFmtId="3" fontId="4" fillId="0" borderId="55" xfId="0" applyNumberFormat="1" applyFont="1" applyBorder="1"/>
    <xf numFmtId="9" fontId="0" fillId="0" borderId="20" xfId="0" applyNumberFormat="1" applyFill="1" applyBorder="1" applyAlignment="1">
      <alignment horizontal="center"/>
    </xf>
    <xf numFmtId="9" fontId="0" fillId="0" borderId="20" xfId="0" applyNumberFormat="1" applyFill="1" applyBorder="1" applyAlignment="1">
      <alignment horizontal="center" vertical="center"/>
    </xf>
    <xf numFmtId="9" fontId="0" fillId="0" borderId="22" xfId="0" applyNumberFormat="1" applyFill="1" applyBorder="1" applyAlignment="1">
      <alignment horizontal="center" vertical="center"/>
    </xf>
    <xf numFmtId="9" fontId="0" fillId="0" borderId="7" xfId="0" applyNumberFormat="1" applyFill="1" applyBorder="1" applyAlignment="1">
      <alignment horizontal="center" vertical="center"/>
    </xf>
    <xf numFmtId="0" fontId="55" fillId="0" borderId="55" xfId="96" applyFont="1" applyBorder="1" applyAlignment="1">
      <alignment horizontal="center"/>
    </xf>
    <xf numFmtId="9" fontId="0" fillId="0" borderId="0" xfId="0" applyNumberFormat="1"/>
    <xf numFmtId="0" fontId="0" fillId="7" borderId="55" xfId="0" applyFill="1" applyBorder="1"/>
    <xf numFmtId="3" fontId="0" fillId="7" borderId="14" xfId="0" applyNumberFormat="1" applyFill="1" applyBorder="1" applyAlignment="1">
      <alignment horizontal="center" vertical="center"/>
    </xf>
    <xf numFmtId="3" fontId="0" fillId="7" borderId="55" xfId="0" applyNumberFormat="1" applyFill="1" applyBorder="1"/>
    <xf numFmtId="3" fontId="0" fillId="7" borderId="1" xfId="0" applyNumberFormat="1" applyFill="1" applyBorder="1" applyAlignment="1">
      <alignment horizontal="center" vertical="center"/>
    </xf>
    <xf numFmtId="3" fontId="0" fillId="7" borderId="31" xfId="0" applyNumberFormat="1" applyFill="1" applyBorder="1" applyAlignment="1">
      <alignment horizontal="center" vertical="center"/>
    </xf>
    <xf numFmtId="3" fontId="0" fillId="7" borderId="14" xfId="0" applyNumberFormat="1" applyFill="1" applyBorder="1"/>
    <xf numFmtId="0" fontId="6" fillId="64" borderId="0" xfId="0" applyFont="1" applyFill="1" applyBorder="1" applyAlignment="1">
      <alignment vertical="center" wrapText="1"/>
    </xf>
    <xf numFmtId="0" fontId="0" fillId="64" borderId="0" xfId="0" applyFill="1"/>
    <xf numFmtId="0" fontId="21" fillId="64" borderId="46" xfId="0" applyFont="1" applyFill="1" applyBorder="1" applyAlignment="1">
      <alignment horizontal="center" vertical="center" wrapText="1"/>
    </xf>
    <xf numFmtId="0" fontId="5" fillId="64" borderId="0" xfId="0" applyFont="1" applyFill="1" applyBorder="1" applyAlignment="1">
      <alignment vertical="center" wrapText="1"/>
    </xf>
    <xf numFmtId="0" fontId="6" fillId="65" borderId="30" xfId="0" applyFont="1" applyFill="1" applyBorder="1" applyAlignment="1" applyProtection="1">
      <alignment horizontal="center" vertical="center" wrapText="1"/>
    </xf>
    <xf numFmtId="0" fontId="6" fillId="65" borderId="25" xfId="0" applyFont="1" applyFill="1" applyBorder="1" applyAlignment="1" applyProtection="1">
      <alignment horizontal="center" vertical="center" wrapText="1"/>
    </xf>
    <xf numFmtId="0" fontId="6" fillId="65" borderId="19" xfId="0" applyFont="1" applyFill="1" applyBorder="1" applyAlignment="1" applyProtection="1">
      <alignment horizontal="center" vertical="center" wrapText="1"/>
    </xf>
    <xf numFmtId="0" fontId="6" fillId="65" borderId="24" xfId="0" applyFont="1" applyFill="1" applyBorder="1" applyAlignment="1" applyProtection="1">
      <alignment horizontal="center" vertical="center" wrapText="1"/>
    </xf>
    <xf numFmtId="0" fontId="0" fillId="6" borderId="55" xfId="0" applyFill="1" applyBorder="1"/>
    <xf numFmtId="0" fontId="30" fillId="0" borderId="0" xfId="0" applyFont="1" applyAlignment="1">
      <alignment horizontal="left" vertical="center"/>
    </xf>
    <xf numFmtId="0" fontId="24" fillId="19" borderId="0" xfId="6" applyNumberFormat="1" applyFont="1" applyFill="1" applyBorder="1" applyAlignment="1">
      <alignment horizontal="left" vertical="center"/>
    </xf>
    <xf numFmtId="0" fontId="26" fillId="19" borderId="0" xfId="6" applyFont="1" applyFill="1" applyBorder="1" applyAlignment="1">
      <alignment horizontal="justify" vertical="center"/>
    </xf>
    <xf numFmtId="0" fontId="26" fillId="19" borderId="0" xfId="6" applyFont="1" applyFill="1" applyBorder="1" applyAlignment="1">
      <alignment horizontal="left" vertical="center" wrapText="1"/>
    </xf>
    <xf numFmtId="0" fontId="9" fillId="19" borderId="0" xfId="6" applyNumberFormat="1" applyFont="1" applyFill="1" applyBorder="1" applyAlignment="1">
      <alignment horizontal="justify" vertical="center" wrapText="1"/>
    </xf>
    <xf numFmtId="0" fontId="25" fillId="59" borderId="0" xfId="6" applyNumberFormat="1" applyFont="1" applyFill="1" applyBorder="1" applyAlignment="1">
      <alignment horizontal="center" vertical="center" wrapText="1"/>
    </xf>
    <xf numFmtId="0" fontId="23" fillId="19" borderId="0" xfId="6" applyFont="1" applyFill="1" applyBorder="1" applyAlignment="1">
      <alignment horizontal="justify" vertical="center"/>
    </xf>
    <xf numFmtId="0" fontId="9" fillId="19" borderId="0" xfId="6" applyFont="1" applyFill="1" applyBorder="1" applyAlignment="1">
      <alignment horizontal="justify" vertical="center" wrapText="1"/>
    </xf>
    <xf numFmtId="0" fontId="26" fillId="19" borderId="0" xfId="6" applyFont="1" applyFill="1" applyBorder="1" applyAlignment="1">
      <alignment horizontal="justify" vertical="center" wrapText="1"/>
    </xf>
    <xf numFmtId="0" fontId="4" fillId="22" borderId="0" xfId="6" applyFont="1" applyFill="1" applyAlignment="1">
      <alignment horizontal="justify" vertical="center" wrapText="1"/>
    </xf>
    <xf numFmtId="0" fontId="4" fillId="22" borderId="0" xfId="6" applyFont="1" applyFill="1" applyAlignment="1">
      <alignment horizontal="left" vertical="center"/>
    </xf>
    <xf numFmtId="0" fontId="16" fillId="16" borderId="9" xfId="0" applyFont="1" applyFill="1" applyBorder="1" applyAlignment="1">
      <alignment horizontal="center" vertical="center" textRotation="90"/>
    </xf>
    <xf numFmtId="0" fontId="16" fillId="16" borderId="10" xfId="0" applyFont="1" applyFill="1" applyBorder="1" applyAlignment="1">
      <alignment horizontal="center" vertical="center" textRotation="90"/>
    </xf>
    <xf numFmtId="0" fontId="16" fillId="16" borderId="11" xfId="0" applyFont="1" applyFill="1" applyBorder="1" applyAlignment="1">
      <alignment horizontal="center" vertical="center" textRotation="90"/>
    </xf>
    <xf numFmtId="0" fontId="14" fillId="13" borderId="9" xfId="0" applyFont="1" applyFill="1" applyBorder="1" applyAlignment="1">
      <alignment horizontal="center" vertical="center" textRotation="90"/>
    </xf>
    <xf numFmtId="0" fontId="14" fillId="13" borderId="10" xfId="0" applyFont="1" applyFill="1" applyBorder="1" applyAlignment="1">
      <alignment horizontal="center" vertical="center" textRotation="90"/>
    </xf>
    <xf numFmtId="0" fontId="14" fillId="13" borderId="11" xfId="0" applyFont="1" applyFill="1" applyBorder="1" applyAlignment="1">
      <alignment horizontal="center" vertical="center" textRotation="90"/>
    </xf>
    <xf numFmtId="0" fontId="13" fillId="15" borderId="24" xfId="0" applyFont="1" applyFill="1" applyBorder="1" applyAlignment="1">
      <alignment horizontal="center" vertical="center" wrapText="1"/>
    </xf>
    <xf numFmtId="0" fontId="13" fillId="15" borderId="27" xfId="0" applyFont="1" applyFill="1" applyBorder="1" applyAlignment="1">
      <alignment horizontal="center" vertical="center" wrapText="1"/>
    </xf>
    <xf numFmtId="0" fontId="13" fillId="15" borderId="19" xfId="0" applyFont="1" applyFill="1" applyBorder="1" applyAlignment="1">
      <alignment horizontal="center" vertical="center" wrapText="1"/>
    </xf>
    <xf numFmtId="0" fontId="5" fillId="17" borderId="27" xfId="0" applyFont="1" applyFill="1" applyBorder="1" applyAlignment="1">
      <alignment horizontal="center" vertical="center"/>
    </xf>
    <xf numFmtId="0" fontId="22" fillId="14" borderId="27" xfId="0" applyFont="1" applyFill="1" applyBorder="1" applyAlignment="1">
      <alignment horizontal="center" vertical="center"/>
    </xf>
    <xf numFmtId="0" fontId="7" fillId="16" borderId="27" xfId="0" applyFont="1" applyFill="1" applyBorder="1" applyAlignment="1">
      <alignment horizontal="center" vertical="center"/>
    </xf>
    <xf numFmtId="0" fontId="4" fillId="13" borderId="27" xfId="0" applyFont="1" applyFill="1" applyBorder="1" applyAlignment="1">
      <alignment horizontal="center" vertical="center"/>
    </xf>
    <xf numFmtId="0" fontId="4" fillId="13" borderId="24" xfId="0" applyFont="1" applyFill="1" applyBorder="1" applyAlignment="1">
      <alignment horizontal="center" vertical="center"/>
    </xf>
    <xf numFmtId="0" fontId="14" fillId="13" borderId="30" xfId="0" applyFont="1" applyFill="1" applyBorder="1" applyAlignment="1">
      <alignment horizontal="center" vertical="center" textRotation="90"/>
    </xf>
    <xf numFmtId="0" fontId="14" fillId="13" borderId="43" xfId="0" applyFont="1" applyFill="1" applyBorder="1" applyAlignment="1">
      <alignment horizontal="center" vertical="center" textRotation="90"/>
    </xf>
    <xf numFmtId="0" fontId="14" fillId="13" borderId="26" xfId="0" applyFont="1" applyFill="1" applyBorder="1" applyAlignment="1">
      <alignment horizontal="center" vertical="center" textRotation="90"/>
    </xf>
    <xf numFmtId="0" fontId="14" fillId="14" borderId="9" xfId="0" applyFont="1" applyFill="1" applyBorder="1" applyAlignment="1">
      <alignment horizontal="center" vertical="center" textRotation="90"/>
    </xf>
    <xf numFmtId="0" fontId="14" fillId="14" borderId="10" xfId="0" applyFont="1" applyFill="1" applyBorder="1" applyAlignment="1">
      <alignment horizontal="center" vertical="center" textRotation="90"/>
    </xf>
    <xf numFmtId="0" fontId="14" fillId="14" borderId="11" xfId="0" applyFont="1" applyFill="1" applyBorder="1" applyAlignment="1">
      <alignment horizontal="center" vertical="center" textRotation="90"/>
    </xf>
    <xf numFmtId="0" fontId="5" fillId="9" borderId="27" xfId="0" applyFont="1" applyFill="1" applyBorder="1" applyAlignment="1">
      <alignment horizontal="center" vertical="center"/>
    </xf>
    <xf numFmtId="0" fontId="5" fillId="9" borderId="4" xfId="0" applyFont="1" applyFill="1" applyBorder="1" applyAlignment="1">
      <alignment horizontal="center" vertical="center"/>
    </xf>
    <xf numFmtId="0" fontId="20" fillId="18" borderId="24" xfId="0" applyFont="1" applyFill="1" applyBorder="1" applyAlignment="1">
      <alignment horizontal="center" vertical="center"/>
    </xf>
    <xf numFmtId="0" fontId="20" fillId="18" borderId="27" xfId="0" applyFont="1" applyFill="1" applyBorder="1" applyAlignment="1">
      <alignment horizontal="center" vertical="center"/>
    </xf>
    <xf numFmtId="0" fontId="5" fillId="16" borderId="27" xfId="0" applyFont="1" applyFill="1" applyBorder="1" applyAlignment="1">
      <alignment horizontal="center" vertical="center"/>
    </xf>
    <xf numFmtId="0" fontId="4" fillId="10" borderId="27" xfId="0" applyFont="1" applyFill="1" applyBorder="1" applyAlignment="1">
      <alignment horizontal="center" vertical="center"/>
    </xf>
    <xf numFmtId="0" fontId="16" fillId="9" borderId="9" xfId="0" applyFont="1" applyFill="1" applyBorder="1" applyAlignment="1">
      <alignment horizontal="center" vertical="center" textRotation="90"/>
    </xf>
    <xf numFmtId="0" fontId="16" fillId="9" borderId="10" xfId="0" applyFont="1" applyFill="1" applyBorder="1" applyAlignment="1">
      <alignment horizontal="center" vertical="center" textRotation="90"/>
    </xf>
    <xf numFmtId="0" fontId="16" fillId="9" borderId="11" xfId="0" applyFont="1" applyFill="1" applyBorder="1" applyAlignment="1">
      <alignment horizontal="center" vertical="center" textRotation="90"/>
    </xf>
    <xf numFmtId="0" fontId="14" fillId="10" borderId="9" xfId="0" applyFont="1" applyFill="1" applyBorder="1" applyAlignment="1">
      <alignment horizontal="center" vertical="center" textRotation="90"/>
    </xf>
    <xf numFmtId="0" fontId="14" fillId="10" borderId="10" xfId="0" applyFont="1" applyFill="1" applyBorder="1" applyAlignment="1">
      <alignment horizontal="center" vertical="center" textRotation="90"/>
    </xf>
    <xf numFmtId="0" fontId="14" fillId="10" borderId="11" xfId="0" applyFont="1" applyFill="1" applyBorder="1" applyAlignment="1">
      <alignment horizontal="center" vertical="center" textRotation="90"/>
    </xf>
    <xf numFmtId="0" fontId="4" fillId="14" borderId="27" xfId="0" applyFont="1" applyFill="1" applyBorder="1" applyAlignment="1">
      <alignment horizontal="center" vertical="center"/>
    </xf>
    <xf numFmtId="0" fontId="16" fillId="17" borderId="9" xfId="0" applyFont="1" applyFill="1" applyBorder="1" applyAlignment="1">
      <alignment horizontal="center" vertical="center" textRotation="90"/>
    </xf>
    <xf numFmtId="0" fontId="16" fillId="17" borderId="10" xfId="0" applyFont="1" applyFill="1" applyBorder="1" applyAlignment="1">
      <alignment horizontal="center" vertical="center" textRotation="90"/>
    </xf>
    <xf numFmtId="0" fontId="16" fillId="17" borderId="11" xfId="0" applyFont="1" applyFill="1" applyBorder="1" applyAlignment="1">
      <alignment horizontal="center" vertical="center" textRotation="90"/>
    </xf>
    <xf numFmtId="0" fontId="16" fillId="9" borderId="4" xfId="0" applyFont="1" applyFill="1" applyBorder="1" applyAlignment="1">
      <alignment horizontal="center" vertical="center" textRotation="90"/>
    </xf>
    <xf numFmtId="0" fontId="16" fillId="9" borderId="0" xfId="0" applyFont="1" applyFill="1" applyBorder="1" applyAlignment="1">
      <alignment horizontal="center" vertical="center" textRotation="90"/>
    </xf>
    <xf numFmtId="0" fontId="16" fillId="9" borderId="7" xfId="0" applyFont="1" applyFill="1" applyBorder="1" applyAlignment="1">
      <alignment horizontal="center" vertical="center" textRotation="90"/>
    </xf>
    <xf numFmtId="17" fontId="5" fillId="6" borderId="43" xfId="0" applyNumberFormat="1" applyFont="1" applyFill="1" applyBorder="1" applyAlignment="1">
      <alignment horizontal="center" vertical="center"/>
    </xf>
    <xf numFmtId="0" fontId="5" fillId="6" borderId="43" xfId="0" applyFont="1" applyFill="1" applyBorder="1" applyAlignment="1">
      <alignment horizontal="center" vertical="center"/>
    </xf>
    <xf numFmtId="0" fontId="5" fillId="6" borderId="26" xfId="0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center" vertical="center" wrapText="1"/>
    </xf>
    <xf numFmtId="0" fontId="0" fillId="0" borderId="0" xfId="0" applyFill="1" applyBorder="1" applyAlignment="1">
      <alignment horizontal="center" vertical="center" wrapText="1"/>
    </xf>
    <xf numFmtId="0" fontId="5" fillId="6" borderId="9" xfId="0" applyFont="1" applyFill="1" applyBorder="1" applyAlignment="1">
      <alignment horizontal="center" vertical="center" wrapText="1"/>
    </xf>
    <xf numFmtId="0" fontId="5" fillId="6" borderId="5" xfId="0" applyFont="1" applyFill="1" applyBorder="1" applyAlignment="1">
      <alignment horizontal="center" vertical="center" wrapText="1"/>
    </xf>
    <xf numFmtId="0" fontId="5" fillId="6" borderId="11" xfId="0" applyFont="1" applyFill="1" applyBorder="1" applyAlignment="1">
      <alignment horizontal="center" vertical="center" wrapText="1"/>
    </xf>
    <xf numFmtId="0" fontId="5" fillId="6" borderId="8" xfId="0" applyFont="1" applyFill="1" applyBorder="1" applyAlignment="1">
      <alignment horizontal="center" vertical="center" wrapText="1"/>
    </xf>
    <xf numFmtId="3" fontId="5" fillId="6" borderId="27" xfId="0" applyNumberFormat="1" applyFont="1" applyFill="1" applyBorder="1" applyAlignment="1">
      <alignment horizontal="center" vertical="center"/>
    </xf>
    <xf numFmtId="3" fontId="5" fillId="6" borderId="19" xfId="0" applyNumberFormat="1" applyFont="1" applyFill="1" applyBorder="1" applyAlignment="1">
      <alignment horizontal="center" vertical="center"/>
    </xf>
    <xf numFmtId="0" fontId="5" fillId="6" borderId="24" xfId="0" applyNumberFormat="1" applyFont="1" applyFill="1" applyBorder="1" applyAlignment="1">
      <alignment horizontal="center" vertical="center" wrapText="1"/>
    </xf>
    <xf numFmtId="0" fontId="5" fillId="6" borderId="27" xfId="0" applyNumberFormat="1" applyFont="1" applyFill="1" applyBorder="1" applyAlignment="1">
      <alignment horizontal="center" vertical="center" wrapText="1"/>
    </xf>
    <xf numFmtId="0" fontId="5" fillId="6" borderId="19" xfId="0" applyNumberFormat="1" applyFont="1" applyFill="1" applyBorder="1" applyAlignment="1">
      <alignment horizontal="center" vertical="center" wrapText="1"/>
    </xf>
    <xf numFmtId="0" fontId="5" fillId="6" borderId="30" xfId="0" applyFont="1" applyFill="1" applyBorder="1" applyAlignment="1">
      <alignment horizontal="center" vertical="center" wrapText="1"/>
    </xf>
    <xf numFmtId="0" fontId="5" fillId="6" borderId="26" xfId="0" applyFont="1" applyFill="1" applyBorder="1" applyAlignment="1">
      <alignment horizontal="center" vertical="center" wrapText="1"/>
    </xf>
    <xf numFmtId="10" fontId="5" fillId="0" borderId="0" xfId="0" applyNumberFormat="1" applyFont="1" applyFill="1" applyBorder="1" applyAlignment="1">
      <alignment horizontal="center" wrapText="1"/>
    </xf>
    <xf numFmtId="10" fontId="5" fillId="6" borderId="24" xfId="0" applyNumberFormat="1" applyFont="1" applyFill="1" applyBorder="1" applyAlignment="1">
      <alignment horizontal="center" wrapText="1"/>
    </xf>
    <xf numFmtId="10" fontId="5" fillId="6" borderId="27" xfId="0" applyNumberFormat="1" applyFont="1" applyFill="1" applyBorder="1" applyAlignment="1">
      <alignment horizontal="center" wrapText="1"/>
    </xf>
    <xf numFmtId="10" fontId="5" fillId="6" borderId="19" xfId="0" applyNumberFormat="1" applyFont="1" applyFill="1" applyBorder="1" applyAlignment="1">
      <alignment horizontal="center" wrapText="1"/>
    </xf>
    <xf numFmtId="0" fontId="5" fillId="6" borderId="43" xfId="0" applyFont="1" applyFill="1" applyBorder="1" applyAlignment="1">
      <alignment horizontal="center" vertical="center" wrapText="1"/>
    </xf>
    <xf numFmtId="0" fontId="5" fillId="18" borderId="30" xfId="0" applyFont="1" applyFill="1" applyBorder="1" applyAlignment="1">
      <alignment horizontal="center" vertical="center" wrapText="1"/>
    </xf>
    <xf numFmtId="0" fontId="5" fillId="18" borderId="43" xfId="0" applyFont="1" applyFill="1" applyBorder="1" applyAlignment="1">
      <alignment horizontal="center" vertical="center" wrapText="1"/>
    </xf>
    <xf numFmtId="0" fontId="5" fillId="18" borderId="26" xfId="0" applyFont="1" applyFill="1" applyBorder="1" applyAlignment="1">
      <alignment horizontal="center" vertical="center" wrapText="1"/>
    </xf>
    <xf numFmtId="0" fontId="29" fillId="23" borderId="24" xfId="0" applyFont="1" applyFill="1" applyBorder="1" applyAlignment="1">
      <alignment horizontal="center" vertical="center"/>
    </xf>
    <xf numFmtId="0" fontId="29" fillId="23" borderId="27" xfId="0" applyFont="1" applyFill="1" applyBorder="1" applyAlignment="1">
      <alignment horizontal="center" vertical="center"/>
    </xf>
    <xf numFmtId="0" fontId="29" fillId="23" borderId="19" xfId="0" applyFont="1" applyFill="1" applyBorder="1" applyAlignment="1">
      <alignment horizontal="center" vertical="center"/>
    </xf>
    <xf numFmtId="0" fontId="6" fillId="7" borderId="0" xfId="0" applyFont="1" applyFill="1" applyBorder="1" applyAlignment="1">
      <alignment horizontal="left" vertical="center"/>
    </xf>
    <xf numFmtId="0" fontId="30" fillId="0" borderId="0" xfId="0" applyFont="1" applyBorder="1" applyAlignment="1">
      <alignment horizontal="left" vertical="center"/>
    </xf>
    <xf numFmtId="0" fontId="0" fillId="7" borderId="37" xfId="0" applyFill="1" applyBorder="1"/>
    <xf numFmtId="3" fontId="4" fillId="7" borderId="55" xfId="0" applyNumberFormat="1" applyFont="1" applyFill="1" applyBorder="1"/>
    <xf numFmtId="9" fontId="0" fillId="7" borderId="20" xfId="0" applyNumberFormat="1" applyFill="1" applyBorder="1" applyAlignment="1">
      <alignment horizontal="center" vertical="center"/>
    </xf>
    <xf numFmtId="0" fontId="55" fillId="7" borderId="55" xfId="96" applyFont="1" applyFill="1" applyBorder="1" applyAlignment="1">
      <alignment horizontal="center"/>
    </xf>
    <xf numFmtId="0" fontId="0" fillId="7" borderId="55" xfId="0" applyFill="1" applyBorder="1" applyAlignment="1">
      <alignment horizontal="center"/>
    </xf>
    <xf numFmtId="10" fontId="0" fillId="7" borderId="55" xfId="0" applyNumberFormat="1" applyFill="1" applyBorder="1" applyAlignment="1">
      <alignment horizontal="center"/>
    </xf>
    <xf numFmtId="9" fontId="0" fillId="7" borderId="20" xfId="0" applyNumberFormat="1" applyFill="1" applyBorder="1" applyAlignment="1">
      <alignment horizontal="center"/>
    </xf>
  </cellXfs>
  <cellStyles count="105">
    <cellStyle name="20% - Ênfase1" xfId="25" builtinId="30" customBuiltin="1"/>
    <cellStyle name="20% - Ênfase1 2" xfId="72" xr:uid="{00000000-0005-0000-0000-000001000000}"/>
    <cellStyle name="20% - Ênfase2" xfId="29" builtinId="34" customBuiltin="1"/>
    <cellStyle name="20% - Ênfase2 2" xfId="74" xr:uid="{00000000-0005-0000-0000-000003000000}"/>
    <cellStyle name="20% - Ênfase3" xfId="33" builtinId="38" customBuiltin="1"/>
    <cellStyle name="20% - Ênfase3 2" xfId="76" xr:uid="{00000000-0005-0000-0000-000005000000}"/>
    <cellStyle name="20% - Ênfase4" xfId="37" builtinId="42" customBuiltin="1"/>
    <cellStyle name="20% - Ênfase4 2" xfId="78" xr:uid="{00000000-0005-0000-0000-000007000000}"/>
    <cellStyle name="20% - Ênfase5" xfId="41" builtinId="46" customBuiltin="1"/>
    <cellStyle name="20% - Ênfase5 2" xfId="80" xr:uid="{00000000-0005-0000-0000-000009000000}"/>
    <cellStyle name="20% - Ênfase6" xfId="45" builtinId="50" customBuiltin="1"/>
    <cellStyle name="20% - Ênfase6 2" xfId="82" xr:uid="{00000000-0005-0000-0000-00000B000000}"/>
    <cellStyle name="40% - Ênfase1" xfId="26" builtinId="31" customBuiltin="1"/>
    <cellStyle name="40% - Ênfase1 2" xfId="73" xr:uid="{00000000-0005-0000-0000-00000D000000}"/>
    <cellStyle name="40% - Ênfase2" xfId="30" builtinId="35" customBuiltin="1"/>
    <cellStyle name="40% - Ênfase2 2" xfId="75" xr:uid="{00000000-0005-0000-0000-00000F000000}"/>
    <cellStyle name="40% - Ênfase3" xfId="34" builtinId="39" customBuiltin="1"/>
    <cellStyle name="40% - Ênfase3 2" xfId="77" xr:uid="{00000000-0005-0000-0000-000011000000}"/>
    <cellStyle name="40% - Ênfase4" xfId="38" builtinId="43" customBuiltin="1"/>
    <cellStyle name="40% - Ênfase4 2" xfId="79" xr:uid="{00000000-0005-0000-0000-000013000000}"/>
    <cellStyle name="40% - Ênfase5" xfId="42" builtinId="47" customBuiltin="1"/>
    <cellStyle name="40% - Ênfase5 2" xfId="81" xr:uid="{00000000-0005-0000-0000-000015000000}"/>
    <cellStyle name="40% - Ênfase6" xfId="46" builtinId="51" customBuiltin="1"/>
    <cellStyle name="40% - Ênfase6 2" xfId="83" xr:uid="{00000000-0005-0000-0000-000017000000}"/>
    <cellStyle name="60% - Ênfase1" xfId="27" builtinId="32" customBuiltin="1"/>
    <cellStyle name="60% - Ênfase2" xfId="31" builtinId="36" customBuiltin="1"/>
    <cellStyle name="60% - Ênfase3" xfId="35" builtinId="40" customBuiltin="1"/>
    <cellStyle name="60% - Ênfase4" xfId="39" builtinId="44" customBuiltin="1"/>
    <cellStyle name="60% - Ênfase5" xfId="43" builtinId="48" customBuiltin="1"/>
    <cellStyle name="60% - Ênfase6" xfId="47" builtinId="52" customBuiltin="1"/>
    <cellStyle name="Bom" xfId="13" builtinId="26" customBuiltin="1"/>
    <cellStyle name="Cálculo" xfId="18" builtinId="22" customBuiltin="1"/>
    <cellStyle name="Célula de Verificação" xfId="20" builtinId="23" customBuiltin="1"/>
    <cellStyle name="Célula Vinculada" xfId="19" builtinId="24" customBuiltin="1"/>
    <cellStyle name="Ênfase1" xfId="24" builtinId="29" customBuiltin="1"/>
    <cellStyle name="Ênfase2" xfId="28" builtinId="33" customBuiltin="1"/>
    <cellStyle name="Ênfase3" xfId="32" builtinId="37" customBuiltin="1"/>
    <cellStyle name="Ênfase4" xfId="36" builtinId="41" customBuiltin="1"/>
    <cellStyle name="Ênfase5" xfId="40" builtinId="45" customBuiltin="1"/>
    <cellStyle name="Ênfase6" xfId="44" builtinId="49" customBuiltin="1"/>
    <cellStyle name="Entrada" xfId="16" builtinId="20" customBuiltin="1"/>
    <cellStyle name="Excel Built-in Normal" xfId="6" xr:uid="{00000000-0005-0000-0000-000029000000}"/>
    <cellStyle name="Hiperlink" xfId="7" builtinId="8"/>
    <cellStyle name="Neutro" xfId="15" builtinId="28" customBuiltin="1"/>
    <cellStyle name="Normal" xfId="0" builtinId="0"/>
    <cellStyle name="Normal 10" xfId="64" xr:uid="{00000000-0005-0000-0000-00002E000000}"/>
    <cellStyle name="Normal 11" xfId="59" xr:uid="{00000000-0005-0000-0000-00002F000000}"/>
    <cellStyle name="Normal 12" xfId="55" xr:uid="{00000000-0005-0000-0000-000030000000}"/>
    <cellStyle name="Normal 13" xfId="49" xr:uid="{00000000-0005-0000-0000-000031000000}"/>
    <cellStyle name="Normal 14" xfId="52" xr:uid="{00000000-0005-0000-0000-000032000000}"/>
    <cellStyle name="Normal 15" xfId="70" xr:uid="{00000000-0005-0000-0000-000033000000}"/>
    <cellStyle name="Normal 16" xfId="84" xr:uid="{00000000-0005-0000-0000-000034000000}"/>
    <cellStyle name="Normal 17" xfId="85" xr:uid="{00000000-0005-0000-0000-000035000000}"/>
    <cellStyle name="Normal 18" xfId="86" xr:uid="{00000000-0005-0000-0000-000036000000}"/>
    <cellStyle name="Normal 19" xfId="87" xr:uid="{00000000-0005-0000-0000-000037000000}"/>
    <cellStyle name="Normal 2" xfId="1" xr:uid="{00000000-0005-0000-0000-000038000000}"/>
    <cellStyle name="Normal 2 2" xfId="4" xr:uid="{00000000-0005-0000-0000-000039000000}"/>
    <cellStyle name="Normal 20" xfId="88" xr:uid="{00000000-0005-0000-0000-00003A000000}"/>
    <cellStyle name="Normal 21" xfId="89" xr:uid="{00000000-0005-0000-0000-00003B000000}"/>
    <cellStyle name="Normal 22" xfId="90" xr:uid="{00000000-0005-0000-0000-00003C000000}"/>
    <cellStyle name="Normal 23" xfId="91" xr:uid="{00000000-0005-0000-0000-00003D000000}"/>
    <cellStyle name="Normal 24" xfId="92" xr:uid="{00000000-0005-0000-0000-00003E000000}"/>
    <cellStyle name="Normal 25" xfId="93" xr:uid="{00000000-0005-0000-0000-00003F000000}"/>
    <cellStyle name="Normal 26" xfId="94" xr:uid="{00000000-0005-0000-0000-000040000000}"/>
    <cellStyle name="Normal 3" xfId="3" xr:uid="{00000000-0005-0000-0000-000041000000}"/>
    <cellStyle name="Normal 30" xfId="95" xr:uid="{00000000-0005-0000-0000-000042000000}"/>
    <cellStyle name="Normal 31" xfId="96" xr:uid="{00000000-0005-0000-0000-000043000000}"/>
    <cellStyle name="Normal 32" xfId="97" xr:uid="{00000000-0005-0000-0000-000044000000}"/>
    <cellStyle name="Normal 33" xfId="98" xr:uid="{00000000-0005-0000-0000-000045000000}"/>
    <cellStyle name="Normal 34" xfId="99" xr:uid="{00000000-0005-0000-0000-000046000000}"/>
    <cellStyle name="Normal 35" xfId="100" xr:uid="{00000000-0005-0000-0000-000047000000}"/>
    <cellStyle name="Normal 36" xfId="101" xr:uid="{00000000-0005-0000-0000-000048000000}"/>
    <cellStyle name="Normal 39" xfId="102" xr:uid="{00000000-0005-0000-0000-000049000000}"/>
    <cellStyle name="Normal 4" xfId="48" xr:uid="{00000000-0005-0000-0000-00004A000000}"/>
    <cellStyle name="Normal 40" xfId="103" xr:uid="{00000000-0005-0000-0000-00004B000000}"/>
    <cellStyle name="Normal 41" xfId="104" xr:uid="{00000000-0005-0000-0000-00004C000000}"/>
    <cellStyle name="Normal 5" xfId="53" xr:uid="{00000000-0005-0000-0000-00004D000000}"/>
    <cellStyle name="Normal 6" xfId="54" xr:uid="{00000000-0005-0000-0000-00004E000000}"/>
    <cellStyle name="Normal 7" xfId="50" xr:uid="{00000000-0005-0000-0000-00004F000000}"/>
    <cellStyle name="Normal 8" xfId="65" xr:uid="{00000000-0005-0000-0000-000050000000}"/>
    <cellStyle name="Normal 9" xfId="56" xr:uid="{00000000-0005-0000-0000-000051000000}"/>
    <cellStyle name="Nota 10" xfId="67" xr:uid="{00000000-0005-0000-0000-000052000000}"/>
    <cellStyle name="Nota 11" xfId="68" xr:uid="{00000000-0005-0000-0000-000053000000}"/>
    <cellStyle name="Nota 12" xfId="69" xr:uid="{00000000-0005-0000-0000-000054000000}"/>
    <cellStyle name="Nota 13" xfId="71" xr:uid="{00000000-0005-0000-0000-000055000000}"/>
    <cellStyle name="Nota 2" xfId="51" xr:uid="{00000000-0005-0000-0000-000056000000}"/>
    <cellStyle name="Nota 3" xfId="58" xr:uid="{00000000-0005-0000-0000-000057000000}"/>
    <cellStyle name="Nota 4" xfId="57" xr:uid="{00000000-0005-0000-0000-000058000000}"/>
    <cellStyle name="Nota 5" xfId="61" xr:uid="{00000000-0005-0000-0000-000059000000}"/>
    <cellStyle name="Nota 6" xfId="63" xr:uid="{00000000-0005-0000-0000-00005A000000}"/>
    <cellStyle name="Nota 7" xfId="62" xr:uid="{00000000-0005-0000-0000-00005B000000}"/>
    <cellStyle name="Nota 8" xfId="60" xr:uid="{00000000-0005-0000-0000-00005C000000}"/>
    <cellStyle name="Nota 9" xfId="66" xr:uid="{00000000-0005-0000-0000-00005D000000}"/>
    <cellStyle name="Porcentagem" xfId="2" builtinId="5"/>
    <cellStyle name="Ruim" xfId="14" builtinId="27" customBuiltin="1"/>
    <cellStyle name="Saída" xfId="17" builtinId="21" customBuiltin="1"/>
    <cellStyle name="Texto de Aviso" xfId="21" builtinId="11" customBuiltin="1"/>
    <cellStyle name="Texto Explicativo" xfId="22" builtinId="53" customBuiltin="1"/>
    <cellStyle name="Título" xfId="8" builtinId="15" customBuiltin="1"/>
    <cellStyle name="Título 1" xfId="9" builtinId="16" customBuiltin="1"/>
    <cellStyle name="Título 2" xfId="10" builtinId="17" customBuiltin="1"/>
    <cellStyle name="Título 3" xfId="11" builtinId="18" customBuiltin="1"/>
    <cellStyle name="Título 4" xfId="12" builtinId="19" customBuiltin="1"/>
    <cellStyle name="Total" xfId="23" builtinId="25" customBuiltin="1"/>
    <cellStyle name="Vírgula" xfId="5" builtinId="3"/>
  </cellStyles>
  <dxfs count="12">
    <dxf>
      <font>
        <name val="Arial"/>
      </font>
      <alignment horizontal="general" vertical="bottom" textRotation="0" wrapText="0" indent="0" shrinkToFit="0"/>
    </dxf>
    <dxf>
      <font>
        <name val="Arial"/>
      </font>
      <alignment horizontal="general" vertical="bottom" textRotation="0" wrapText="0" indent="0" shrinkToFit="0"/>
    </dxf>
    <dxf>
      <font>
        <name val="Arial"/>
      </font>
      <alignment horizontal="general" vertical="bottom" textRotation="0" wrapText="0" indent="0" shrinkToFit="0"/>
    </dxf>
    <dxf>
      <font>
        <name val="Arial"/>
      </font>
      <alignment horizontal="general" vertical="bottom" textRotation="0" wrapText="0" indent="0" shrinkToFit="0"/>
    </dxf>
    <dxf>
      <fill>
        <patternFill patternType="solid">
          <fgColor indexed="60"/>
          <bgColor indexed="10"/>
        </patternFill>
      </fill>
    </dxf>
    <dxf>
      <fill>
        <patternFill patternType="solid">
          <fgColor indexed="60"/>
          <bgColor indexed="10"/>
        </patternFill>
      </fill>
    </dxf>
    <dxf>
      <font>
        <b/>
        <i val="0"/>
        <condense val="0"/>
        <extend val="0"/>
      </font>
    </dxf>
    <dxf>
      <font>
        <b/>
        <i val="0"/>
        <condense val="0"/>
        <extend val="0"/>
      </font>
    </dxf>
    <dxf>
      <font>
        <b/>
        <i val="0"/>
        <condense val="0"/>
        <extend val="0"/>
      </font>
    </dxf>
    <dxf>
      <font>
        <b/>
        <i val="0"/>
        <strike val="0"/>
      </font>
    </dxf>
    <dxf>
      <font>
        <b/>
        <i val="0"/>
      </font>
    </dxf>
    <dxf>
      <fill>
        <patternFill>
          <bgColor theme="4" tint="0.79998168889431442"/>
        </patternFill>
      </fill>
    </dxf>
  </dxfs>
  <tableStyles count="1" defaultTableStyle="TableStyleMedium9" defaultPivotStyle="PivotStyleLight16">
    <tableStyle name="Estilo de Tabela 1" pivot="0" count="1" xr9:uid="{00000000-0011-0000-FFFF-FFFF00000000}">
      <tableStyleElement type="firstRowStripe" dxfId="11"/>
    </tableStyle>
  </tableStyles>
  <colors>
    <mruColors>
      <color rgb="FFCCFFFF"/>
      <color rgb="FFCCCCFF"/>
      <color rgb="FFFFFFCC"/>
      <color rgb="FFFF99FF"/>
      <color rgb="FFCCECFF"/>
      <color rgb="FF00FF00"/>
      <color rgb="FF00CC66"/>
      <color rgb="FFD3817F"/>
      <color rgb="FFAFC876"/>
      <color rgb="FF66CC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228600</xdr:colOff>
          <xdr:row>0</xdr:row>
          <xdr:rowOff>47625</xdr:rowOff>
        </xdr:from>
        <xdr:to>
          <xdr:col>1</xdr:col>
          <xdr:colOff>381000</xdr:colOff>
          <xdr:row>4</xdr:row>
          <xdr:rowOff>114300</xdr:rowOff>
        </xdr:to>
        <xdr:sp macro="" textlink="">
          <xdr:nvSpPr>
            <xdr:cNvPr id="17409" name="Object 1" hidden="1">
              <a:extLst>
                <a:ext uri="{63B3BB69-23CF-44E3-9099-C40C66FF867C}">
                  <a14:compatExt spid="_x0000_s17409"/>
                </a:ext>
                <a:ext uri="{FF2B5EF4-FFF2-40B4-BE49-F238E27FC236}">
                  <a16:creationId xmlns:a16="http://schemas.microsoft.com/office/drawing/2014/main" id="{00000000-0008-0000-0000-00000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0</xdr:row>
          <xdr:rowOff>38100</xdr:rowOff>
        </xdr:from>
        <xdr:to>
          <xdr:col>1</xdr:col>
          <xdr:colOff>390525</xdr:colOff>
          <xdr:row>4</xdr:row>
          <xdr:rowOff>104775</xdr:rowOff>
        </xdr:to>
        <xdr:sp macro="" textlink="">
          <xdr:nvSpPr>
            <xdr:cNvPr id="17410" name="Object 1" hidden="1">
              <a:extLst>
                <a:ext uri="{63B3BB69-23CF-44E3-9099-C40C66FF867C}">
                  <a14:compatExt spid="_x0000_s17410"/>
                </a:ext>
                <a:ext uri="{FF2B5EF4-FFF2-40B4-BE49-F238E27FC236}">
                  <a16:creationId xmlns:a16="http://schemas.microsoft.com/office/drawing/2014/main" id="{00000000-0008-0000-0000-00000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>
              <a:noFill/>
            </a:ln>
            <a:extLs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65528</xdr:row>
          <xdr:rowOff>38100</xdr:rowOff>
        </xdr:from>
        <xdr:to>
          <xdr:col>1</xdr:col>
          <xdr:colOff>390525</xdr:colOff>
          <xdr:row>65532</xdr:row>
          <xdr:rowOff>104775</xdr:rowOff>
        </xdr:to>
        <xdr:sp macro="" textlink="">
          <xdr:nvSpPr>
            <xdr:cNvPr id="17411" name="Object 3" hidden="1">
              <a:extLst>
                <a:ext uri="{63B3BB69-23CF-44E3-9099-C40C66FF867C}">
                  <a14:compatExt spid="_x0000_s17411"/>
                </a:ext>
                <a:ext uri="{FF2B5EF4-FFF2-40B4-BE49-F238E27FC236}">
                  <a16:creationId xmlns:a16="http://schemas.microsoft.com/office/drawing/2014/main" id="{00000000-0008-0000-0000-00000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131064</xdr:row>
          <xdr:rowOff>38100</xdr:rowOff>
        </xdr:from>
        <xdr:to>
          <xdr:col>1</xdr:col>
          <xdr:colOff>390525</xdr:colOff>
          <xdr:row>131068</xdr:row>
          <xdr:rowOff>104775</xdr:rowOff>
        </xdr:to>
        <xdr:sp macro="" textlink="">
          <xdr:nvSpPr>
            <xdr:cNvPr id="17412" name="Object 4" hidden="1">
              <a:extLst>
                <a:ext uri="{63B3BB69-23CF-44E3-9099-C40C66FF867C}">
                  <a14:compatExt spid="_x0000_s17412"/>
                </a:ext>
                <a:ext uri="{FF2B5EF4-FFF2-40B4-BE49-F238E27FC236}">
                  <a16:creationId xmlns:a16="http://schemas.microsoft.com/office/drawing/2014/main" id="{00000000-0008-0000-0000-00000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196600</xdr:row>
          <xdr:rowOff>38100</xdr:rowOff>
        </xdr:from>
        <xdr:to>
          <xdr:col>1</xdr:col>
          <xdr:colOff>390525</xdr:colOff>
          <xdr:row>196604</xdr:row>
          <xdr:rowOff>104775</xdr:rowOff>
        </xdr:to>
        <xdr:sp macro="" textlink="">
          <xdr:nvSpPr>
            <xdr:cNvPr id="17413" name="Object 5" hidden="1">
              <a:extLst>
                <a:ext uri="{63B3BB69-23CF-44E3-9099-C40C66FF867C}">
                  <a14:compatExt spid="_x0000_s17413"/>
                </a:ext>
                <a:ext uri="{FF2B5EF4-FFF2-40B4-BE49-F238E27FC236}">
                  <a16:creationId xmlns:a16="http://schemas.microsoft.com/office/drawing/2014/main" id="{00000000-0008-0000-0000-00000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262136</xdr:row>
          <xdr:rowOff>38100</xdr:rowOff>
        </xdr:from>
        <xdr:to>
          <xdr:col>1</xdr:col>
          <xdr:colOff>390525</xdr:colOff>
          <xdr:row>262140</xdr:row>
          <xdr:rowOff>104775</xdr:rowOff>
        </xdr:to>
        <xdr:sp macro="" textlink="">
          <xdr:nvSpPr>
            <xdr:cNvPr id="17414" name="Object 6" hidden="1">
              <a:extLst>
                <a:ext uri="{63B3BB69-23CF-44E3-9099-C40C66FF867C}">
                  <a14:compatExt spid="_x0000_s17414"/>
                </a:ext>
                <a:ext uri="{FF2B5EF4-FFF2-40B4-BE49-F238E27FC236}">
                  <a16:creationId xmlns:a16="http://schemas.microsoft.com/office/drawing/2014/main" id="{00000000-0008-0000-0000-00000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327672</xdr:row>
          <xdr:rowOff>38100</xdr:rowOff>
        </xdr:from>
        <xdr:to>
          <xdr:col>1</xdr:col>
          <xdr:colOff>390525</xdr:colOff>
          <xdr:row>327676</xdr:row>
          <xdr:rowOff>104775</xdr:rowOff>
        </xdr:to>
        <xdr:sp macro="" textlink="">
          <xdr:nvSpPr>
            <xdr:cNvPr id="17415" name="Object 7" hidden="1">
              <a:extLst>
                <a:ext uri="{63B3BB69-23CF-44E3-9099-C40C66FF867C}">
                  <a14:compatExt spid="_x0000_s17415"/>
                </a:ext>
                <a:ext uri="{FF2B5EF4-FFF2-40B4-BE49-F238E27FC236}">
                  <a16:creationId xmlns:a16="http://schemas.microsoft.com/office/drawing/2014/main" id="{00000000-0008-0000-0000-00000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393208</xdr:row>
          <xdr:rowOff>38100</xdr:rowOff>
        </xdr:from>
        <xdr:to>
          <xdr:col>1</xdr:col>
          <xdr:colOff>390525</xdr:colOff>
          <xdr:row>393212</xdr:row>
          <xdr:rowOff>104775</xdr:rowOff>
        </xdr:to>
        <xdr:sp macro="" textlink="">
          <xdr:nvSpPr>
            <xdr:cNvPr id="17416" name="Object 8" hidden="1">
              <a:extLst>
                <a:ext uri="{63B3BB69-23CF-44E3-9099-C40C66FF867C}">
                  <a14:compatExt spid="_x0000_s17416"/>
                </a:ext>
                <a:ext uri="{FF2B5EF4-FFF2-40B4-BE49-F238E27FC236}">
                  <a16:creationId xmlns:a16="http://schemas.microsoft.com/office/drawing/2014/main" id="{00000000-0008-0000-0000-00000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458744</xdr:row>
          <xdr:rowOff>38100</xdr:rowOff>
        </xdr:from>
        <xdr:to>
          <xdr:col>1</xdr:col>
          <xdr:colOff>390525</xdr:colOff>
          <xdr:row>458748</xdr:row>
          <xdr:rowOff>104775</xdr:rowOff>
        </xdr:to>
        <xdr:sp macro="" textlink="">
          <xdr:nvSpPr>
            <xdr:cNvPr id="17417" name="Object 9" hidden="1">
              <a:extLst>
                <a:ext uri="{63B3BB69-23CF-44E3-9099-C40C66FF867C}">
                  <a14:compatExt spid="_x0000_s17417"/>
                </a:ext>
                <a:ext uri="{FF2B5EF4-FFF2-40B4-BE49-F238E27FC236}">
                  <a16:creationId xmlns:a16="http://schemas.microsoft.com/office/drawing/2014/main" id="{00000000-0008-0000-0000-00000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524280</xdr:row>
          <xdr:rowOff>38100</xdr:rowOff>
        </xdr:from>
        <xdr:to>
          <xdr:col>1</xdr:col>
          <xdr:colOff>390525</xdr:colOff>
          <xdr:row>524284</xdr:row>
          <xdr:rowOff>104775</xdr:rowOff>
        </xdr:to>
        <xdr:sp macro="" textlink="">
          <xdr:nvSpPr>
            <xdr:cNvPr id="17418" name="Object 10" hidden="1">
              <a:extLst>
                <a:ext uri="{63B3BB69-23CF-44E3-9099-C40C66FF867C}">
                  <a14:compatExt spid="_x0000_s17418"/>
                </a:ext>
                <a:ext uri="{FF2B5EF4-FFF2-40B4-BE49-F238E27FC236}">
                  <a16:creationId xmlns:a16="http://schemas.microsoft.com/office/drawing/2014/main" id="{00000000-0008-0000-0000-00000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589816</xdr:row>
          <xdr:rowOff>38100</xdr:rowOff>
        </xdr:from>
        <xdr:to>
          <xdr:col>1</xdr:col>
          <xdr:colOff>390525</xdr:colOff>
          <xdr:row>589820</xdr:row>
          <xdr:rowOff>104775</xdr:rowOff>
        </xdr:to>
        <xdr:sp macro="" textlink="">
          <xdr:nvSpPr>
            <xdr:cNvPr id="17419" name="Object 11" hidden="1">
              <a:extLst>
                <a:ext uri="{63B3BB69-23CF-44E3-9099-C40C66FF867C}">
                  <a14:compatExt spid="_x0000_s17419"/>
                </a:ext>
                <a:ext uri="{FF2B5EF4-FFF2-40B4-BE49-F238E27FC236}">
                  <a16:creationId xmlns:a16="http://schemas.microsoft.com/office/drawing/2014/main" id="{00000000-0008-0000-0000-00000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655352</xdr:row>
          <xdr:rowOff>38100</xdr:rowOff>
        </xdr:from>
        <xdr:to>
          <xdr:col>1</xdr:col>
          <xdr:colOff>390525</xdr:colOff>
          <xdr:row>655356</xdr:row>
          <xdr:rowOff>104775</xdr:rowOff>
        </xdr:to>
        <xdr:sp macro="" textlink="">
          <xdr:nvSpPr>
            <xdr:cNvPr id="17420" name="Object 12" hidden="1">
              <a:extLst>
                <a:ext uri="{63B3BB69-23CF-44E3-9099-C40C66FF867C}">
                  <a14:compatExt spid="_x0000_s17420"/>
                </a:ext>
                <a:ext uri="{FF2B5EF4-FFF2-40B4-BE49-F238E27FC236}">
                  <a16:creationId xmlns:a16="http://schemas.microsoft.com/office/drawing/2014/main" id="{00000000-0008-0000-0000-00000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720888</xdr:row>
          <xdr:rowOff>38100</xdr:rowOff>
        </xdr:from>
        <xdr:to>
          <xdr:col>1</xdr:col>
          <xdr:colOff>390525</xdr:colOff>
          <xdr:row>720892</xdr:row>
          <xdr:rowOff>104775</xdr:rowOff>
        </xdr:to>
        <xdr:sp macro="" textlink="">
          <xdr:nvSpPr>
            <xdr:cNvPr id="17421" name="Object 13" hidden="1">
              <a:extLst>
                <a:ext uri="{63B3BB69-23CF-44E3-9099-C40C66FF867C}">
                  <a14:compatExt spid="_x0000_s17421"/>
                </a:ext>
                <a:ext uri="{FF2B5EF4-FFF2-40B4-BE49-F238E27FC236}">
                  <a16:creationId xmlns:a16="http://schemas.microsoft.com/office/drawing/2014/main" id="{00000000-0008-0000-0000-00000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786424</xdr:row>
          <xdr:rowOff>38100</xdr:rowOff>
        </xdr:from>
        <xdr:to>
          <xdr:col>1</xdr:col>
          <xdr:colOff>390525</xdr:colOff>
          <xdr:row>786428</xdr:row>
          <xdr:rowOff>104775</xdr:rowOff>
        </xdr:to>
        <xdr:sp macro="" textlink="">
          <xdr:nvSpPr>
            <xdr:cNvPr id="17422" name="Object 14" hidden="1">
              <a:extLst>
                <a:ext uri="{63B3BB69-23CF-44E3-9099-C40C66FF867C}">
                  <a14:compatExt spid="_x0000_s17422"/>
                </a:ext>
                <a:ext uri="{FF2B5EF4-FFF2-40B4-BE49-F238E27FC236}">
                  <a16:creationId xmlns:a16="http://schemas.microsoft.com/office/drawing/2014/main" id="{00000000-0008-0000-0000-00000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851960</xdr:row>
          <xdr:rowOff>38100</xdr:rowOff>
        </xdr:from>
        <xdr:to>
          <xdr:col>1</xdr:col>
          <xdr:colOff>390525</xdr:colOff>
          <xdr:row>851964</xdr:row>
          <xdr:rowOff>104775</xdr:rowOff>
        </xdr:to>
        <xdr:sp macro="" textlink="">
          <xdr:nvSpPr>
            <xdr:cNvPr id="17423" name="Object 15" hidden="1">
              <a:extLst>
                <a:ext uri="{63B3BB69-23CF-44E3-9099-C40C66FF867C}">
                  <a14:compatExt spid="_x0000_s17423"/>
                </a:ext>
                <a:ext uri="{FF2B5EF4-FFF2-40B4-BE49-F238E27FC236}">
                  <a16:creationId xmlns:a16="http://schemas.microsoft.com/office/drawing/2014/main" id="{00000000-0008-0000-0000-00000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917496</xdr:row>
          <xdr:rowOff>38100</xdr:rowOff>
        </xdr:from>
        <xdr:to>
          <xdr:col>1</xdr:col>
          <xdr:colOff>390525</xdr:colOff>
          <xdr:row>917500</xdr:row>
          <xdr:rowOff>104775</xdr:rowOff>
        </xdr:to>
        <xdr:sp macro="" textlink="">
          <xdr:nvSpPr>
            <xdr:cNvPr id="17424" name="Object 16" hidden="1">
              <a:extLst>
                <a:ext uri="{63B3BB69-23CF-44E3-9099-C40C66FF867C}">
                  <a14:compatExt spid="_x0000_s17424"/>
                </a:ext>
                <a:ext uri="{FF2B5EF4-FFF2-40B4-BE49-F238E27FC236}">
                  <a16:creationId xmlns:a16="http://schemas.microsoft.com/office/drawing/2014/main" id="{00000000-0008-0000-0000-00001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238125</xdr:colOff>
          <xdr:row>983032</xdr:row>
          <xdr:rowOff>38100</xdr:rowOff>
        </xdr:from>
        <xdr:to>
          <xdr:col>1</xdr:col>
          <xdr:colOff>390525</xdr:colOff>
          <xdr:row>983036</xdr:row>
          <xdr:rowOff>104775</xdr:rowOff>
        </xdr:to>
        <xdr:sp macro="" textlink="">
          <xdr:nvSpPr>
            <xdr:cNvPr id="17425" name="Object 17" hidden="1">
              <a:extLst>
                <a:ext uri="{63B3BB69-23CF-44E3-9099-C40C66FF867C}">
                  <a14:compatExt spid="_x0000_s17425"/>
                </a:ext>
                <a:ext uri="{FF2B5EF4-FFF2-40B4-BE49-F238E27FC236}">
                  <a16:creationId xmlns:a16="http://schemas.microsoft.com/office/drawing/2014/main" id="{00000000-0008-0000-0000-00001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0</xdr:row>
          <xdr:rowOff>38100</xdr:rowOff>
        </xdr:from>
        <xdr:to>
          <xdr:col>256</xdr:col>
          <xdr:colOff>390525</xdr:colOff>
          <xdr:row>4</xdr:row>
          <xdr:rowOff>104775</xdr:rowOff>
        </xdr:to>
        <xdr:sp macro="" textlink="">
          <xdr:nvSpPr>
            <xdr:cNvPr id="17426" name="Object 18" hidden="1">
              <a:extLst>
                <a:ext uri="{63B3BB69-23CF-44E3-9099-C40C66FF867C}">
                  <a14:compatExt spid="_x0000_s17426"/>
                </a:ext>
                <a:ext uri="{FF2B5EF4-FFF2-40B4-BE49-F238E27FC236}">
                  <a16:creationId xmlns:a16="http://schemas.microsoft.com/office/drawing/2014/main" id="{00000000-0008-0000-0000-00001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65527</xdr:row>
          <xdr:rowOff>38100</xdr:rowOff>
        </xdr:from>
        <xdr:to>
          <xdr:col>256</xdr:col>
          <xdr:colOff>390525</xdr:colOff>
          <xdr:row>65531</xdr:row>
          <xdr:rowOff>104775</xdr:rowOff>
        </xdr:to>
        <xdr:sp macro="" textlink="">
          <xdr:nvSpPr>
            <xdr:cNvPr id="17427" name="Object 19" hidden="1">
              <a:extLst>
                <a:ext uri="{63B3BB69-23CF-44E3-9099-C40C66FF867C}">
                  <a14:compatExt spid="_x0000_s17427"/>
                </a:ext>
                <a:ext uri="{FF2B5EF4-FFF2-40B4-BE49-F238E27FC236}">
                  <a16:creationId xmlns:a16="http://schemas.microsoft.com/office/drawing/2014/main" id="{00000000-0008-0000-0000-00001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131063</xdr:row>
          <xdr:rowOff>38100</xdr:rowOff>
        </xdr:from>
        <xdr:to>
          <xdr:col>256</xdr:col>
          <xdr:colOff>390525</xdr:colOff>
          <xdr:row>131067</xdr:row>
          <xdr:rowOff>104775</xdr:rowOff>
        </xdr:to>
        <xdr:sp macro="" textlink="">
          <xdr:nvSpPr>
            <xdr:cNvPr id="17428" name="Object 20" hidden="1">
              <a:extLst>
                <a:ext uri="{63B3BB69-23CF-44E3-9099-C40C66FF867C}">
                  <a14:compatExt spid="_x0000_s17428"/>
                </a:ext>
                <a:ext uri="{FF2B5EF4-FFF2-40B4-BE49-F238E27FC236}">
                  <a16:creationId xmlns:a16="http://schemas.microsoft.com/office/drawing/2014/main" id="{00000000-0008-0000-0000-00001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196599</xdr:row>
          <xdr:rowOff>38100</xdr:rowOff>
        </xdr:from>
        <xdr:to>
          <xdr:col>256</xdr:col>
          <xdr:colOff>390525</xdr:colOff>
          <xdr:row>196603</xdr:row>
          <xdr:rowOff>104775</xdr:rowOff>
        </xdr:to>
        <xdr:sp macro="" textlink="">
          <xdr:nvSpPr>
            <xdr:cNvPr id="17429" name="Object 21" hidden="1">
              <a:extLst>
                <a:ext uri="{63B3BB69-23CF-44E3-9099-C40C66FF867C}">
                  <a14:compatExt spid="_x0000_s17429"/>
                </a:ext>
                <a:ext uri="{FF2B5EF4-FFF2-40B4-BE49-F238E27FC236}">
                  <a16:creationId xmlns:a16="http://schemas.microsoft.com/office/drawing/2014/main" id="{00000000-0008-0000-0000-00001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262135</xdr:row>
          <xdr:rowOff>38100</xdr:rowOff>
        </xdr:from>
        <xdr:to>
          <xdr:col>256</xdr:col>
          <xdr:colOff>390525</xdr:colOff>
          <xdr:row>262139</xdr:row>
          <xdr:rowOff>104775</xdr:rowOff>
        </xdr:to>
        <xdr:sp macro="" textlink="">
          <xdr:nvSpPr>
            <xdr:cNvPr id="17430" name="Object 22" hidden="1">
              <a:extLst>
                <a:ext uri="{63B3BB69-23CF-44E3-9099-C40C66FF867C}">
                  <a14:compatExt spid="_x0000_s17430"/>
                </a:ext>
                <a:ext uri="{FF2B5EF4-FFF2-40B4-BE49-F238E27FC236}">
                  <a16:creationId xmlns:a16="http://schemas.microsoft.com/office/drawing/2014/main" id="{00000000-0008-0000-0000-00001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327671</xdr:row>
          <xdr:rowOff>38100</xdr:rowOff>
        </xdr:from>
        <xdr:to>
          <xdr:col>256</xdr:col>
          <xdr:colOff>390525</xdr:colOff>
          <xdr:row>327675</xdr:row>
          <xdr:rowOff>104775</xdr:rowOff>
        </xdr:to>
        <xdr:sp macro="" textlink="">
          <xdr:nvSpPr>
            <xdr:cNvPr id="17431" name="Object 23" hidden="1">
              <a:extLst>
                <a:ext uri="{63B3BB69-23CF-44E3-9099-C40C66FF867C}">
                  <a14:compatExt spid="_x0000_s17431"/>
                </a:ext>
                <a:ext uri="{FF2B5EF4-FFF2-40B4-BE49-F238E27FC236}">
                  <a16:creationId xmlns:a16="http://schemas.microsoft.com/office/drawing/2014/main" id="{00000000-0008-0000-0000-00001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393207</xdr:row>
          <xdr:rowOff>38100</xdr:rowOff>
        </xdr:from>
        <xdr:to>
          <xdr:col>256</xdr:col>
          <xdr:colOff>390525</xdr:colOff>
          <xdr:row>393211</xdr:row>
          <xdr:rowOff>104775</xdr:rowOff>
        </xdr:to>
        <xdr:sp macro="" textlink="">
          <xdr:nvSpPr>
            <xdr:cNvPr id="17432" name="Object 24" hidden="1">
              <a:extLst>
                <a:ext uri="{63B3BB69-23CF-44E3-9099-C40C66FF867C}">
                  <a14:compatExt spid="_x0000_s17432"/>
                </a:ext>
                <a:ext uri="{FF2B5EF4-FFF2-40B4-BE49-F238E27FC236}">
                  <a16:creationId xmlns:a16="http://schemas.microsoft.com/office/drawing/2014/main" id="{00000000-0008-0000-0000-00001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458743</xdr:row>
          <xdr:rowOff>38100</xdr:rowOff>
        </xdr:from>
        <xdr:to>
          <xdr:col>256</xdr:col>
          <xdr:colOff>390525</xdr:colOff>
          <xdr:row>458747</xdr:row>
          <xdr:rowOff>104775</xdr:rowOff>
        </xdr:to>
        <xdr:sp macro="" textlink="">
          <xdr:nvSpPr>
            <xdr:cNvPr id="17433" name="Object 25" hidden="1">
              <a:extLst>
                <a:ext uri="{63B3BB69-23CF-44E3-9099-C40C66FF867C}">
                  <a14:compatExt spid="_x0000_s17433"/>
                </a:ext>
                <a:ext uri="{FF2B5EF4-FFF2-40B4-BE49-F238E27FC236}">
                  <a16:creationId xmlns:a16="http://schemas.microsoft.com/office/drawing/2014/main" id="{00000000-0008-0000-0000-00001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524279</xdr:row>
          <xdr:rowOff>38100</xdr:rowOff>
        </xdr:from>
        <xdr:to>
          <xdr:col>256</xdr:col>
          <xdr:colOff>390525</xdr:colOff>
          <xdr:row>524283</xdr:row>
          <xdr:rowOff>104775</xdr:rowOff>
        </xdr:to>
        <xdr:sp macro="" textlink="">
          <xdr:nvSpPr>
            <xdr:cNvPr id="17434" name="Object 26" hidden="1">
              <a:extLst>
                <a:ext uri="{63B3BB69-23CF-44E3-9099-C40C66FF867C}">
                  <a14:compatExt spid="_x0000_s17434"/>
                </a:ext>
                <a:ext uri="{FF2B5EF4-FFF2-40B4-BE49-F238E27FC236}">
                  <a16:creationId xmlns:a16="http://schemas.microsoft.com/office/drawing/2014/main" id="{00000000-0008-0000-0000-00001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589815</xdr:row>
          <xdr:rowOff>38100</xdr:rowOff>
        </xdr:from>
        <xdr:to>
          <xdr:col>256</xdr:col>
          <xdr:colOff>390525</xdr:colOff>
          <xdr:row>589819</xdr:row>
          <xdr:rowOff>104775</xdr:rowOff>
        </xdr:to>
        <xdr:sp macro="" textlink="">
          <xdr:nvSpPr>
            <xdr:cNvPr id="17435" name="Object 27" hidden="1">
              <a:extLst>
                <a:ext uri="{63B3BB69-23CF-44E3-9099-C40C66FF867C}">
                  <a14:compatExt spid="_x0000_s17435"/>
                </a:ext>
                <a:ext uri="{FF2B5EF4-FFF2-40B4-BE49-F238E27FC236}">
                  <a16:creationId xmlns:a16="http://schemas.microsoft.com/office/drawing/2014/main" id="{00000000-0008-0000-0000-00001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655351</xdr:row>
          <xdr:rowOff>38100</xdr:rowOff>
        </xdr:from>
        <xdr:to>
          <xdr:col>256</xdr:col>
          <xdr:colOff>390525</xdr:colOff>
          <xdr:row>655355</xdr:row>
          <xdr:rowOff>104775</xdr:rowOff>
        </xdr:to>
        <xdr:sp macro="" textlink="">
          <xdr:nvSpPr>
            <xdr:cNvPr id="17436" name="Object 28" hidden="1">
              <a:extLst>
                <a:ext uri="{63B3BB69-23CF-44E3-9099-C40C66FF867C}">
                  <a14:compatExt spid="_x0000_s17436"/>
                </a:ext>
                <a:ext uri="{FF2B5EF4-FFF2-40B4-BE49-F238E27FC236}">
                  <a16:creationId xmlns:a16="http://schemas.microsoft.com/office/drawing/2014/main" id="{00000000-0008-0000-0000-00001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720887</xdr:row>
          <xdr:rowOff>38100</xdr:rowOff>
        </xdr:from>
        <xdr:to>
          <xdr:col>256</xdr:col>
          <xdr:colOff>390525</xdr:colOff>
          <xdr:row>720891</xdr:row>
          <xdr:rowOff>104775</xdr:rowOff>
        </xdr:to>
        <xdr:sp macro="" textlink="">
          <xdr:nvSpPr>
            <xdr:cNvPr id="17437" name="Object 29" hidden="1">
              <a:extLst>
                <a:ext uri="{63B3BB69-23CF-44E3-9099-C40C66FF867C}">
                  <a14:compatExt spid="_x0000_s17437"/>
                </a:ext>
                <a:ext uri="{FF2B5EF4-FFF2-40B4-BE49-F238E27FC236}">
                  <a16:creationId xmlns:a16="http://schemas.microsoft.com/office/drawing/2014/main" id="{00000000-0008-0000-0000-00001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786423</xdr:row>
          <xdr:rowOff>38100</xdr:rowOff>
        </xdr:from>
        <xdr:to>
          <xdr:col>256</xdr:col>
          <xdr:colOff>390525</xdr:colOff>
          <xdr:row>786427</xdr:row>
          <xdr:rowOff>104775</xdr:rowOff>
        </xdr:to>
        <xdr:sp macro="" textlink="">
          <xdr:nvSpPr>
            <xdr:cNvPr id="17438" name="Object 30" hidden="1">
              <a:extLst>
                <a:ext uri="{63B3BB69-23CF-44E3-9099-C40C66FF867C}">
                  <a14:compatExt spid="_x0000_s17438"/>
                </a:ext>
                <a:ext uri="{FF2B5EF4-FFF2-40B4-BE49-F238E27FC236}">
                  <a16:creationId xmlns:a16="http://schemas.microsoft.com/office/drawing/2014/main" id="{00000000-0008-0000-0000-00001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851959</xdr:row>
          <xdr:rowOff>38100</xdr:rowOff>
        </xdr:from>
        <xdr:to>
          <xdr:col>256</xdr:col>
          <xdr:colOff>390525</xdr:colOff>
          <xdr:row>851963</xdr:row>
          <xdr:rowOff>104775</xdr:rowOff>
        </xdr:to>
        <xdr:sp macro="" textlink="">
          <xdr:nvSpPr>
            <xdr:cNvPr id="17439" name="Object 31" hidden="1">
              <a:extLst>
                <a:ext uri="{63B3BB69-23CF-44E3-9099-C40C66FF867C}">
                  <a14:compatExt spid="_x0000_s17439"/>
                </a:ext>
                <a:ext uri="{FF2B5EF4-FFF2-40B4-BE49-F238E27FC236}">
                  <a16:creationId xmlns:a16="http://schemas.microsoft.com/office/drawing/2014/main" id="{00000000-0008-0000-0000-00001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917495</xdr:row>
          <xdr:rowOff>38100</xdr:rowOff>
        </xdr:from>
        <xdr:to>
          <xdr:col>256</xdr:col>
          <xdr:colOff>390525</xdr:colOff>
          <xdr:row>917499</xdr:row>
          <xdr:rowOff>104775</xdr:rowOff>
        </xdr:to>
        <xdr:sp macro="" textlink="">
          <xdr:nvSpPr>
            <xdr:cNvPr id="17440" name="Object 32" hidden="1">
              <a:extLst>
                <a:ext uri="{63B3BB69-23CF-44E3-9099-C40C66FF867C}">
                  <a14:compatExt spid="_x0000_s17440"/>
                </a:ext>
                <a:ext uri="{FF2B5EF4-FFF2-40B4-BE49-F238E27FC236}">
                  <a16:creationId xmlns:a16="http://schemas.microsoft.com/office/drawing/2014/main" id="{00000000-0008-0000-0000-00002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</xdr:col>
          <xdr:colOff>238125</xdr:colOff>
          <xdr:row>983031</xdr:row>
          <xdr:rowOff>38100</xdr:rowOff>
        </xdr:from>
        <xdr:to>
          <xdr:col>256</xdr:col>
          <xdr:colOff>390525</xdr:colOff>
          <xdr:row>983035</xdr:row>
          <xdr:rowOff>104775</xdr:rowOff>
        </xdr:to>
        <xdr:sp macro="" textlink="">
          <xdr:nvSpPr>
            <xdr:cNvPr id="17441" name="Object 33" hidden="1">
              <a:extLst>
                <a:ext uri="{63B3BB69-23CF-44E3-9099-C40C66FF867C}">
                  <a14:compatExt spid="_x0000_s17441"/>
                </a:ext>
                <a:ext uri="{FF2B5EF4-FFF2-40B4-BE49-F238E27FC236}">
                  <a16:creationId xmlns:a16="http://schemas.microsoft.com/office/drawing/2014/main" id="{00000000-0008-0000-0000-00002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0</xdr:row>
          <xdr:rowOff>38100</xdr:rowOff>
        </xdr:from>
        <xdr:to>
          <xdr:col>512</xdr:col>
          <xdr:colOff>390525</xdr:colOff>
          <xdr:row>4</xdr:row>
          <xdr:rowOff>104775</xdr:rowOff>
        </xdr:to>
        <xdr:sp macro="" textlink="">
          <xdr:nvSpPr>
            <xdr:cNvPr id="17442" name="Object 34" hidden="1">
              <a:extLst>
                <a:ext uri="{63B3BB69-23CF-44E3-9099-C40C66FF867C}">
                  <a14:compatExt spid="_x0000_s17442"/>
                </a:ext>
                <a:ext uri="{FF2B5EF4-FFF2-40B4-BE49-F238E27FC236}">
                  <a16:creationId xmlns:a16="http://schemas.microsoft.com/office/drawing/2014/main" id="{00000000-0008-0000-0000-00002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65527</xdr:row>
          <xdr:rowOff>38100</xdr:rowOff>
        </xdr:from>
        <xdr:to>
          <xdr:col>512</xdr:col>
          <xdr:colOff>390525</xdr:colOff>
          <xdr:row>65531</xdr:row>
          <xdr:rowOff>104775</xdr:rowOff>
        </xdr:to>
        <xdr:sp macro="" textlink="">
          <xdr:nvSpPr>
            <xdr:cNvPr id="17443" name="Object 35" hidden="1">
              <a:extLst>
                <a:ext uri="{63B3BB69-23CF-44E3-9099-C40C66FF867C}">
                  <a14:compatExt spid="_x0000_s17443"/>
                </a:ext>
                <a:ext uri="{FF2B5EF4-FFF2-40B4-BE49-F238E27FC236}">
                  <a16:creationId xmlns:a16="http://schemas.microsoft.com/office/drawing/2014/main" id="{00000000-0008-0000-0000-00002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131063</xdr:row>
          <xdr:rowOff>38100</xdr:rowOff>
        </xdr:from>
        <xdr:to>
          <xdr:col>512</xdr:col>
          <xdr:colOff>390525</xdr:colOff>
          <xdr:row>131067</xdr:row>
          <xdr:rowOff>104775</xdr:rowOff>
        </xdr:to>
        <xdr:sp macro="" textlink="">
          <xdr:nvSpPr>
            <xdr:cNvPr id="17444" name="Object 36" hidden="1">
              <a:extLst>
                <a:ext uri="{63B3BB69-23CF-44E3-9099-C40C66FF867C}">
                  <a14:compatExt spid="_x0000_s17444"/>
                </a:ext>
                <a:ext uri="{FF2B5EF4-FFF2-40B4-BE49-F238E27FC236}">
                  <a16:creationId xmlns:a16="http://schemas.microsoft.com/office/drawing/2014/main" id="{00000000-0008-0000-0000-00002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196599</xdr:row>
          <xdr:rowOff>38100</xdr:rowOff>
        </xdr:from>
        <xdr:to>
          <xdr:col>512</xdr:col>
          <xdr:colOff>390525</xdr:colOff>
          <xdr:row>196603</xdr:row>
          <xdr:rowOff>104775</xdr:rowOff>
        </xdr:to>
        <xdr:sp macro="" textlink="">
          <xdr:nvSpPr>
            <xdr:cNvPr id="17445" name="Object 37" hidden="1">
              <a:extLst>
                <a:ext uri="{63B3BB69-23CF-44E3-9099-C40C66FF867C}">
                  <a14:compatExt spid="_x0000_s17445"/>
                </a:ext>
                <a:ext uri="{FF2B5EF4-FFF2-40B4-BE49-F238E27FC236}">
                  <a16:creationId xmlns:a16="http://schemas.microsoft.com/office/drawing/2014/main" id="{00000000-0008-0000-0000-00002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262135</xdr:row>
          <xdr:rowOff>38100</xdr:rowOff>
        </xdr:from>
        <xdr:to>
          <xdr:col>512</xdr:col>
          <xdr:colOff>390525</xdr:colOff>
          <xdr:row>262139</xdr:row>
          <xdr:rowOff>104775</xdr:rowOff>
        </xdr:to>
        <xdr:sp macro="" textlink="">
          <xdr:nvSpPr>
            <xdr:cNvPr id="17446" name="Object 38" hidden="1">
              <a:extLst>
                <a:ext uri="{63B3BB69-23CF-44E3-9099-C40C66FF867C}">
                  <a14:compatExt spid="_x0000_s17446"/>
                </a:ext>
                <a:ext uri="{FF2B5EF4-FFF2-40B4-BE49-F238E27FC236}">
                  <a16:creationId xmlns:a16="http://schemas.microsoft.com/office/drawing/2014/main" id="{00000000-0008-0000-0000-00002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327671</xdr:row>
          <xdr:rowOff>38100</xdr:rowOff>
        </xdr:from>
        <xdr:to>
          <xdr:col>512</xdr:col>
          <xdr:colOff>390525</xdr:colOff>
          <xdr:row>327675</xdr:row>
          <xdr:rowOff>104775</xdr:rowOff>
        </xdr:to>
        <xdr:sp macro="" textlink="">
          <xdr:nvSpPr>
            <xdr:cNvPr id="17447" name="Object 39" hidden="1">
              <a:extLst>
                <a:ext uri="{63B3BB69-23CF-44E3-9099-C40C66FF867C}">
                  <a14:compatExt spid="_x0000_s17447"/>
                </a:ext>
                <a:ext uri="{FF2B5EF4-FFF2-40B4-BE49-F238E27FC236}">
                  <a16:creationId xmlns:a16="http://schemas.microsoft.com/office/drawing/2014/main" id="{00000000-0008-0000-0000-00002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393207</xdr:row>
          <xdr:rowOff>38100</xdr:rowOff>
        </xdr:from>
        <xdr:to>
          <xdr:col>512</xdr:col>
          <xdr:colOff>390525</xdr:colOff>
          <xdr:row>393211</xdr:row>
          <xdr:rowOff>104775</xdr:rowOff>
        </xdr:to>
        <xdr:sp macro="" textlink="">
          <xdr:nvSpPr>
            <xdr:cNvPr id="17448" name="Object 40" hidden="1">
              <a:extLst>
                <a:ext uri="{63B3BB69-23CF-44E3-9099-C40C66FF867C}">
                  <a14:compatExt spid="_x0000_s17448"/>
                </a:ext>
                <a:ext uri="{FF2B5EF4-FFF2-40B4-BE49-F238E27FC236}">
                  <a16:creationId xmlns:a16="http://schemas.microsoft.com/office/drawing/2014/main" id="{00000000-0008-0000-0000-00002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458743</xdr:row>
          <xdr:rowOff>38100</xdr:rowOff>
        </xdr:from>
        <xdr:to>
          <xdr:col>512</xdr:col>
          <xdr:colOff>390525</xdr:colOff>
          <xdr:row>458747</xdr:row>
          <xdr:rowOff>104775</xdr:rowOff>
        </xdr:to>
        <xdr:sp macro="" textlink="">
          <xdr:nvSpPr>
            <xdr:cNvPr id="17449" name="Object 41" hidden="1">
              <a:extLst>
                <a:ext uri="{63B3BB69-23CF-44E3-9099-C40C66FF867C}">
                  <a14:compatExt spid="_x0000_s17449"/>
                </a:ext>
                <a:ext uri="{FF2B5EF4-FFF2-40B4-BE49-F238E27FC236}">
                  <a16:creationId xmlns:a16="http://schemas.microsoft.com/office/drawing/2014/main" id="{00000000-0008-0000-0000-00002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524279</xdr:row>
          <xdr:rowOff>38100</xdr:rowOff>
        </xdr:from>
        <xdr:to>
          <xdr:col>512</xdr:col>
          <xdr:colOff>390525</xdr:colOff>
          <xdr:row>524283</xdr:row>
          <xdr:rowOff>104775</xdr:rowOff>
        </xdr:to>
        <xdr:sp macro="" textlink="">
          <xdr:nvSpPr>
            <xdr:cNvPr id="17450" name="Object 42" hidden="1">
              <a:extLst>
                <a:ext uri="{63B3BB69-23CF-44E3-9099-C40C66FF867C}">
                  <a14:compatExt spid="_x0000_s17450"/>
                </a:ext>
                <a:ext uri="{FF2B5EF4-FFF2-40B4-BE49-F238E27FC236}">
                  <a16:creationId xmlns:a16="http://schemas.microsoft.com/office/drawing/2014/main" id="{00000000-0008-0000-0000-00002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589815</xdr:row>
          <xdr:rowOff>38100</xdr:rowOff>
        </xdr:from>
        <xdr:to>
          <xdr:col>512</xdr:col>
          <xdr:colOff>390525</xdr:colOff>
          <xdr:row>589819</xdr:row>
          <xdr:rowOff>104775</xdr:rowOff>
        </xdr:to>
        <xdr:sp macro="" textlink="">
          <xdr:nvSpPr>
            <xdr:cNvPr id="17451" name="Object 43" hidden="1">
              <a:extLst>
                <a:ext uri="{63B3BB69-23CF-44E3-9099-C40C66FF867C}">
                  <a14:compatExt spid="_x0000_s17451"/>
                </a:ext>
                <a:ext uri="{FF2B5EF4-FFF2-40B4-BE49-F238E27FC236}">
                  <a16:creationId xmlns:a16="http://schemas.microsoft.com/office/drawing/2014/main" id="{00000000-0008-0000-0000-00002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655351</xdr:row>
          <xdr:rowOff>38100</xdr:rowOff>
        </xdr:from>
        <xdr:to>
          <xdr:col>512</xdr:col>
          <xdr:colOff>390525</xdr:colOff>
          <xdr:row>655355</xdr:row>
          <xdr:rowOff>104775</xdr:rowOff>
        </xdr:to>
        <xdr:sp macro="" textlink="">
          <xdr:nvSpPr>
            <xdr:cNvPr id="17452" name="Object 44" hidden="1">
              <a:extLst>
                <a:ext uri="{63B3BB69-23CF-44E3-9099-C40C66FF867C}">
                  <a14:compatExt spid="_x0000_s17452"/>
                </a:ext>
                <a:ext uri="{FF2B5EF4-FFF2-40B4-BE49-F238E27FC236}">
                  <a16:creationId xmlns:a16="http://schemas.microsoft.com/office/drawing/2014/main" id="{00000000-0008-0000-0000-00002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720887</xdr:row>
          <xdr:rowOff>38100</xdr:rowOff>
        </xdr:from>
        <xdr:to>
          <xdr:col>512</xdr:col>
          <xdr:colOff>390525</xdr:colOff>
          <xdr:row>720891</xdr:row>
          <xdr:rowOff>104775</xdr:rowOff>
        </xdr:to>
        <xdr:sp macro="" textlink="">
          <xdr:nvSpPr>
            <xdr:cNvPr id="17453" name="Object 45" hidden="1">
              <a:extLst>
                <a:ext uri="{63B3BB69-23CF-44E3-9099-C40C66FF867C}">
                  <a14:compatExt spid="_x0000_s17453"/>
                </a:ext>
                <a:ext uri="{FF2B5EF4-FFF2-40B4-BE49-F238E27FC236}">
                  <a16:creationId xmlns:a16="http://schemas.microsoft.com/office/drawing/2014/main" id="{00000000-0008-0000-0000-00002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786423</xdr:row>
          <xdr:rowOff>38100</xdr:rowOff>
        </xdr:from>
        <xdr:to>
          <xdr:col>512</xdr:col>
          <xdr:colOff>390525</xdr:colOff>
          <xdr:row>786427</xdr:row>
          <xdr:rowOff>104775</xdr:rowOff>
        </xdr:to>
        <xdr:sp macro="" textlink="">
          <xdr:nvSpPr>
            <xdr:cNvPr id="17454" name="Object 46" hidden="1">
              <a:extLst>
                <a:ext uri="{63B3BB69-23CF-44E3-9099-C40C66FF867C}">
                  <a14:compatExt spid="_x0000_s17454"/>
                </a:ext>
                <a:ext uri="{FF2B5EF4-FFF2-40B4-BE49-F238E27FC236}">
                  <a16:creationId xmlns:a16="http://schemas.microsoft.com/office/drawing/2014/main" id="{00000000-0008-0000-0000-00002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851959</xdr:row>
          <xdr:rowOff>38100</xdr:rowOff>
        </xdr:from>
        <xdr:to>
          <xdr:col>512</xdr:col>
          <xdr:colOff>390525</xdr:colOff>
          <xdr:row>851963</xdr:row>
          <xdr:rowOff>104775</xdr:rowOff>
        </xdr:to>
        <xdr:sp macro="" textlink="">
          <xdr:nvSpPr>
            <xdr:cNvPr id="17455" name="Object 47" hidden="1">
              <a:extLst>
                <a:ext uri="{63B3BB69-23CF-44E3-9099-C40C66FF867C}">
                  <a14:compatExt spid="_x0000_s17455"/>
                </a:ext>
                <a:ext uri="{FF2B5EF4-FFF2-40B4-BE49-F238E27FC236}">
                  <a16:creationId xmlns:a16="http://schemas.microsoft.com/office/drawing/2014/main" id="{00000000-0008-0000-0000-00002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917495</xdr:row>
          <xdr:rowOff>38100</xdr:rowOff>
        </xdr:from>
        <xdr:to>
          <xdr:col>512</xdr:col>
          <xdr:colOff>390525</xdr:colOff>
          <xdr:row>917499</xdr:row>
          <xdr:rowOff>104775</xdr:rowOff>
        </xdr:to>
        <xdr:sp macro="" textlink="">
          <xdr:nvSpPr>
            <xdr:cNvPr id="17456" name="Object 48" hidden="1">
              <a:extLst>
                <a:ext uri="{63B3BB69-23CF-44E3-9099-C40C66FF867C}">
                  <a14:compatExt spid="_x0000_s17456"/>
                </a:ext>
                <a:ext uri="{FF2B5EF4-FFF2-40B4-BE49-F238E27FC236}">
                  <a16:creationId xmlns:a16="http://schemas.microsoft.com/office/drawing/2014/main" id="{00000000-0008-0000-0000-00003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</xdr:col>
          <xdr:colOff>238125</xdr:colOff>
          <xdr:row>983031</xdr:row>
          <xdr:rowOff>38100</xdr:rowOff>
        </xdr:from>
        <xdr:to>
          <xdr:col>512</xdr:col>
          <xdr:colOff>390525</xdr:colOff>
          <xdr:row>983035</xdr:row>
          <xdr:rowOff>104775</xdr:rowOff>
        </xdr:to>
        <xdr:sp macro="" textlink="">
          <xdr:nvSpPr>
            <xdr:cNvPr id="17457" name="Object 49" hidden="1">
              <a:extLst>
                <a:ext uri="{63B3BB69-23CF-44E3-9099-C40C66FF867C}">
                  <a14:compatExt spid="_x0000_s17457"/>
                </a:ext>
                <a:ext uri="{FF2B5EF4-FFF2-40B4-BE49-F238E27FC236}">
                  <a16:creationId xmlns:a16="http://schemas.microsoft.com/office/drawing/2014/main" id="{00000000-0008-0000-0000-00003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0</xdr:row>
          <xdr:rowOff>38100</xdr:rowOff>
        </xdr:from>
        <xdr:to>
          <xdr:col>768</xdr:col>
          <xdr:colOff>390525</xdr:colOff>
          <xdr:row>4</xdr:row>
          <xdr:rowOff>104775</xdr:rowOff>
        </xdr:to>
        <xdr:sp macro="" textlink="">
          <xdr:nvSpPr>
            <xdr:cNvPr id="17458" name="Object 50" hidden="1">
              <a:extLst>
                <a:ext uri="{63B3BB69-23CF-44E3-9099-C40C66FF867C}">
                  <a14:compatExt spid="_x0000_s17458"/>
                </a:ext>
                <a:ext uri="{FF2B5EF4-FFF2-40B4-BE49-F238E27FC236}">
                  <a16:creationId xmlns:a16="http://schemas.microsoft.com/office/drawing/2014/main" id="{00000000-0008-0000-0000-00003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65527</xdr:row>
          <xdr:rowOff>38100</xdr:rowOff>
        </xdr:from>
        <xdr:to>
          <xdr:col>768</xdr:col>
          <xdr:colOff>390525</xdr:colOff>
          <xdr:row>65531</xdr:row>
          <xdr:rowOff>104775</xdr:rowOff>
        </xdr:to>
        <xdr:sp macro="" textlink="">
          <xdr:nvSpPr>
            <xdr:cNvPr id="17459" name="Object 51" hidden="1">
              <a:extLst>
                <a:ext uri="{63B3BB69-23CF-44E3-9099-C40C66FF867C}">
                  <a14:compatExt spid="_x0000_s17459"/>
                </a:ext>
                <a:ext uri="{FF2B5EF4-FFF2-40B4-BE49-F238E27FC236}">
                  <a16:creationId xmlns:a16="http://schemas.microsoft.com/office/drawing/2014/main" id="{00000000-0008-0000-0000-00003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131063</xdr:row>
          <xdr:rowOff>38100</xdr:rowOff>
        </xdr:from>
        <xdr:to>
          <xdr:col>768</xdr:col>
          <xdr:colOff>390525</xdr:colOff>
          <xdr:row>131067</xdr:row>
          <xdr:rowOff>104775</xdr:rowOff>
        </xdr:to>
        <xdr:sp macro="" textlink="">
          <xdr:nvSpPr>
            <xdr:cNvPr id="17460" name="Object 52" hidden="1">
              <a:extLst>
                <a:ext uri="{63B3BB69-23CF-44E3-9099-C40C66FF867C}">
                  <a14:compatExt spid="_x0000_s17460"/>
                </a:ext>
                <a:ext uri="{FF2B5EF4-FFF2-40B4-BE49-F238E27FC236}">
                  <a16:creationId xmlns:a16="http://schemas.microsoft.com/office/drawing/2014/main" id="{00000000-0008-0000-0000-00003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196599</xdr:row>
          <xdr:rowOff>38100</xdr:rowOff>
        </xdr:from>
        <xdr:to>
          <xdr:col>768</xdr:col>
          <xdr:colOff>390525</xdr:colOff>
          <xdr:row>196603</xdr:row>
          <xdr:rowOff>104775</xdr:rowOff>
        </xdr:to>
        <xdr:sp macro="" textlink="">
          <xdr:nvSpPr>
            <xdr:cNvPr id="17461" name="Object 53" hidden="1">
              <a:extLst>
                <a:ext uri="{63B3BB69-23CF-44E3-9099-C40C66FF867C}">
                  <a14:compatExt spid="_x0000_s17461"/>
                </a:ext>
                <a:ext uri="{FF2B5EF4-FFF2-40B4-BE49-F238E27FC236}">
                  <a16:creationId xmlns:a16="http://schemas.microsoft.com/office/drawing/2014/main" id="{00000000-0008-0000-0000-00003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262135</xdr:row>
          <xdr:rowOff>38100</xdr:rowOff>
        </xdr:from>
        <xdr:to>
          <xdr:col>768</xdr:col>
          <xdr:colOff>390525</xdr:colOff>
          <xdr:row>262139</xdr:row>
          <xdr:rowOff>104775</xdr:rowOff>
        </xdr:to>
        <xdr:sp macro="" textlink="">
          <xdr:nvSpPr>
            <xdr:cNvPr id="17462" name="Object 54" hidden="1">
              <a:extLst>
                <a:ext uri="{63B3BB69-23CF-44E3-9099-C40C66FF867C}">
                  <a14:compatExt spid="_x0000_s17462"/>
                </a:ext>
                <a:ext uri="{FF2B5EF4-FFF2-40B4-BE49-F238E27FC236}">
                  <a16:creationId xmlns:a16="http://schemas.microsoft.com/office/drawing/2014/main" id="{00000000-0008-0000-0000-00003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327671</xdr:row>
          <xdr:rowOff>38100</xdr:rowOff>
        </xdr:from>
        <xdr:to>
          <xdr:col>768</xdr:col>
          <xdr:colOff>390525</xdr:colOff>
          <xdr:row>327675</xdr:row>
          <xdr:rowOff>104775</xdr:rowOff>
        </xdr:to>
        <xdr:sp macro="" textlink="">
          <xdr:nvSpPr>
            <xdr:cNvPr id="17463" name="Object 55" hidden="1">
              <a:extLst>
                <a:ext uri="{63B3BB69-23CF-44E3-9099-C40C66FF867C}">
                  <a14:compatExt spid="_x0000_s17463"/>
                </a:ext>
                <a:ext uri="{FF2B5EF4-FFF2-40B4-BE49-F238E27FC236}">
                  <a16:creationId xmlns:a16="http://schemas.microsoft.com/office/drawing/2014/main" id="{00000000-0008-0000-0000-00003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393207</xdr:row>
          <xdr:rowOff>38100</xdr:rowOff>
        </xdr:from>
        <xdr:to>
          <xdr:col>768</xdr:col>
          <xdr:colOff>390525</xdr:colOff>
          <xdr:row>393211</xdr:row>
          <xdr:rowOff>104775</xdr:rowOff>
        </xdr:to>
        <xdr:sp macro="" textlink="">
          <xdr:nvSpPr>
            <xdr:cNvPr id="17464" name="Object 56" hidden="1">
              <a:extLst>
                <a:ext uri="{63B3BB69-23CF-44E3-9099-C40C66FF867C}">
                  <a14:compatExt spid="_x0000_s17464"/>
                </a:ext>
                <a:ext uri="{FF2B5EF4-FFF2-40B4-BE49-F238E27FC236}">
                  <a16:creationId xmlns:a16="http://schemas.microsoft.com/office/drawing/2014/main" id="{00000000-0008-0000-0000-00003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458743</xdr:row>
          <xdr:rowOff>38100</xdr:rowOff>
        </xdr:from>
        <xdr:to>
          <xdr:col>768</xdr:col>
          <xdr:colOff>390525</xdr:colOff>
          <xdr:row>458747</xdr:row>
          <xdr:rowOff>104775</xdr:rowOff>
        </xdr:to>
        <xdr:sp macro="" textlink="">
          <xdr:nvSpPr>
            <xdr:cNvPr id="17465" name="Object 57" hidden="1">
              <a:extLst>
                <a:ext uri="{63B3BB69-23CF-44E3-9099-C40C66FF867C}">
                  <a14:compatExt spid="_x0000_s17465"/>
                </a:ext>
                <a:ext uri="{FF2B5EF4-FFF2-40B4-BE49-F238E27FC236}">
                  <a16:creationId xmlns:a16="http://schemas.microsoft.com/office/drawing/2014/main" id="{00000000-0008-0000-0000-00003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524279</xdr:row>
          <xdr:rowOff>38100</xdr:rowOff>
        </xdr:from>
        <xdr:to>
          <xdr:col>768</xdr:col>
          <xdr:colOff>390525</xdr:colOff>
          <xdr:row>524283</xdr:row>
          <xdr:rowOff>104775</xdr:rowOff>
        </xdr:to>
        <xdr:sp macro="" textlink="">
          <xdr:nvSpPr>
            <xdr:cNvPr id="17466" name="Object 58" hidden="1">
              <a:extLst>
                <a:ext uri="{63B3BB69-23CF-44E3-9099-C40C66FF867C}">
                  <a14:compatExt spid="_x0000_s17466"/>
                </a:ext>
                <a:ext uri="{FF2B5EF4-FFF2-40B4-BE49-F238E27FC236}">
                  <a16:creationId xmlns:a16="http://schemas.microsoft.com/office/drawing/2014/main" id="{00000000-0008-0000-0000-00003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589815</xdr:row>
          <xdr:rowOff>38100</xdr:rowOff>
        </xdr:from>
        <xdr:to>
          <xdr:col>768</xdr:col>
          <xdr:colOff>390525</xdr:colOff>
          <xdr:row>589819</xdr:row>
          <xdr:rowOff>104775</xdr:rowOff>
        </xdr:to>
        <xdr:sp macro="" textlink="">
          <xdr:nvSpPr>
            <xdr:cNvPr id="17467" name="Object 59" hidden="1">
              <a:extLst>
                <a:ext uri="{63B3BB69-23CF-44E3-9099-C40C66FF867C}">
                  <a14:compatExt spid="_x0000_s17467"/>
                </a:ext>
                <a:ext uri="{FF2B5EF4-FFF2-40B4-BE49-F238E27FC236}">
                  <a16:creationId xmlns:a16="http://schemas.microsoft.com/office/drawing/2014/main" id="{00000000-0008-0000-0000-00003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655351</xdr:row>
          <xdr:rowOff>38100</xdr:rowOff>
        </xdr:from>
        <xdr:to>
          <xdr:col>768</xdr:col>
          <xdr:colOff>390525</xdr:colOff>
          <xdr:row>655355</xdr:row>
          <xdr:rowOff>104775</xdr:rowOff>
        </xdr:to>
        <xdr:sp macro="" textlink="">
          <xdr:nvSpPr>
            <xdr:cNvPr id="17468" name="Object 60" hidden="1">
              <a:extLst>
                <a:ext uri="{63B3BB69-23CF-44E3-9099-C40C66FF867C}">
                  <a14:compatExt spid="_x0000_s17468"/>
                </a:ext>
                <a:ext uri="{FF2B5EF4-FFF2-40B4-BE49-F238E27FC236}">
                  <a16:creationId xmlns:a16="http://schemas.microsoft.com/office/drawing/2014/main" id="{00000000-0008-0000-0000-00003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720887</xdr:row>
          <xdr:rowOff>38100</xdr:rowOff>
        </xdr:from>
        <xdr:to>
          <xdr:col>768</xdr:col>
          <xdr:colOff>390525</xdr:colOff>
          <xdr:row>720891</xdr:row>
          <xdr:rowOff>104775</xdr:rowOff>
        </xdr:to>
        <xdr:sp macro="" textlink="">
          <xdr:nvSpPr>
            <xdr:cNvPr id="17469" name="Object 61" hidden="1">
              <a:extLst>
                <a:ext uri="{63B3BB69-23CF-44E3-9099-C40C66FF867C}">
                  <a14:compatExt spid="_x0000_s17469"/>
                </a:ext>
                <a:ext uri="{FF2B5EF4-FFF2-40B4-BE49-F238E27FC236}">
                  <a16:creationId xmlns:a16="http://schemas.microsoft.com/office/drawing/2014/main" id="{00000000-0008-0000-0000-00003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786423</xdr:row>
          <xdr:rowOff>38100</xdr:rowOff>
        </xdr:from>
        <xdr:to>
          <xdr:col>768</xdr:col>
          <xdr:colOff>390525</xdr:colOff>
          <xdr:row>786427</xdr:row>
          <xdr:rowOff>104775</xdr:rowOff>
        </xdr:to>
        <xdr:sp macro="" textlink="">
          <xdr:nvSpPr>
            <xdr:cNvPr id="17470" name="Object 62" hidden="1">
              <a:extLst>
                <a:ext uri="{63B3BB69-23CF-44E3-9099-C40C66FF867C}">
                  <a14:compatExt spid="_x0000_s17470"/>
                </a:ext>
                <a:ext uri="{FF2B5EF4-FFF2-40B4-BE49-F238E27FC236}">
                  <a16:creationId xmlns:a16="http://schemas.microsoft.com/office/drawing/2014/main" id="{00000000-0008-0000-0000-00003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851959</xdr:row>
          <xdr:rowOff>38100</xdr:rowOff>
        </xdr:from>
        <xdr:to>
          <xdr:col>768</xdr:col>
          <xdr:colOff>390525</xdr:colOff>
          <xdr:row>851963</xdr:row>
          <xdr:rowOff>104775</xdr:rowOff>
        </xdr:to>
        <xdr:sp macro="" textlink="">
          <xdr:nvSpPr>
            <xdr:cNvPr id="17471" name="Object 63" hidden="1">
              <a:extLst>
                <a:ext uri="{63B3BB69-23CF-44E3-9099-C40C66FF867C}">
                  <a14:compatExt spid="_x0000_s17471"/>
                </a:ext>
                <a:ext uri="{FF2B5EF4-FFF2-40B4-BE49-F238E27FC236}">
                  <a16:creationId xmlns:a16="http://schemas.microsoft.com/office/drawing/2014/main" id="{00000000-0008-0000-0000-00003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917495</xdr:row>
          <xdr:rowOff>38100</xdr:rowOff>
        </xdr:from>
        <xdr:to>
          <xdr:col>768</xdr:col>
          <xdr:colOff>390525</xdr:colOff>
          <xdr:row>917499</xdr:row>
          <xdr:rowOff>104775</xdr:rowOff>
        </xdr:to>
        <xdr:sp macro="" textlink="">
          <xdr:nvSpPr>
            <xdr:cNvPr id="17472" name="Object 64" hidden="1">
              <a:extLst>
                <a:ext uri="{63B3BB69-23CF-44E3-9099-C40C66FF867C}">
                  <a14:compatExt spid="_x0000_s17472"/>
                </a:ext>
                <a:ext uri="{FF2B5EF4-FFF2-40B4-BE49-F238E27FC236}">
                  <a16:creationId xmlns:a16="http://schemas.microsoft.com/office/drawing/2014/main" id="{00000000-0008-0000-0000-00004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</xdr:col>
          <xdr:colOff>238125</xdr:colOff>
          <xdr:row>983031</xdr:row>
          <xdr:rowOff>38100</xdr:rowOff>
        </xdr:from>
        <xdr:to>
          <xdr:col>768</xdr:col>
          <xdr:colOff>390525</xdr:colOff>
          <xdr:row>983035</xdr:row>
          <xdr:rowOff>104775</xdr:rowOff>
        </xdr:to>
        <xdr:sp macro="" textlink="">
          <xdr:nvSpPr>
            <xdr:cNvPr id="17473" name="Object 65" hidden="1">
              <a:extLst>
                <a:ext uri="{63B3BB69-23CF-44E3-9099-C40C66FF867C}">
                  <a14:compatExt spid="_x0000_s17473"/>
                </a:ext>
                <a:ext uri="{FF2B5EF4-FFF2-40B4-BE49-F238E27FC236}">
                  <a16:creationId xmlns:a16="http://schemas.microsoft.com/office/drawing/2014/main" id="{00000000-0008-0000-0000-00004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0</xdr:row>
          <xdr:rowOff>38100</xdr:rowOff>
        </xdr:from>
        <xdr:to>
          <xdr:col>1024</xdr:col>
          <xdr:colOff>390525</xdr:colOff>
          <xdr:row>4</xdr:row>
          <xdr:rowOff>104775</xdr:rowOff>
        </xdr:to>
        <xdr:sp macro="" textlink="">
          <xdr:nvSpPr>
            <xdr:cNvPr id="17474" name="Object 66" hidden="1">
              <a:extLst>
                <a:ext uri="{63B3BB69-23CF-44E3-9099-C40C66FF867C}">
                  <a14:compatExt spid="_x0000_s17474"/>
                </a:ext>
                <a:ext uri="{FF2B5EF4-FFF2-40B4-BE49-F238E27FC236}">
                  <a16:creationId xmlns:a16="http://schemas.microsoft.com/office/drawing/2014/main" id="{00000000-0008-0000-0000-00004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65527</xdr:row>
          <xdr:rowOff>38100</xdr:rowOff>
        </xdr:from>
        <xdr:to>
          <xdr:col>1024</xdr:col>
          <xdr:colOff>390525</xdr:colOff>
          <xdr:row>65531</xdr:row>
          <xdr:rowOff>104775</xdr:rowOff>
        </xdr:to>
        <xdr:sp macro="" textlink="">
          <xdr:nvSpPr>
            <xdr:cNvPr id="17475" name="Object 67" hidden="1">
              <a:extLst>
                <a:ext uri="{63B3BB69-23CF-44E3-9099-C40C66FF867C}">
                  <a14:compatExt spid="_x0000_s17475"/>
                </a:ext>
                <a:ext uri="{FF2B5EF4-FFF2-40B4-BE49-F238E27FC236}">
                  <a16:creationId xmlns:a16="http://schemas.microsoft.com/office/drawing/2014/main" id="{00000000-0008-0000-0000-00004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131063</xdr:row>
          <xdr:rowOff>38100</xdr:rowOff>
        </xdr:from>
        <xdr:to>
          <xdr:col>1024</xdr:col>
          <xdr:colOff>390525</xdr:colOff>
          <xdr:row>131067</xdr:row>
          <xdr:rowOff>104775</xdr:rowOff>
        </xdr:to>
        <xdr:sp macro="" textlink="">
          <xdr:nvSpPr>
            <xdr:cNvPr id="17476" name="Object 68" hidden="1">
              <a:extLst>
                <a:ext uri="{63B3BB69-23CF-44E3-9099-C40C66FF867C}">
                  <a14:compatExt spid="_x0000_s17476"/>
                </a:ext>
                <a:ext uri="{FF2B5EF4-FFF2-40B4-BE49-F238E27FC236}">
                  <a16:creationId xmlns:a16="http://schemas.microsoft.com/office/drawing/2014/main" id="{00000000-0008-0000-0000-00004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196599</xdr:row>
          <xdr:rowOff>38100</xdr:rowOff>
        </xdr:from>
        <xdr:to>
          <xdr:col>1024</xdr:col>
          <xdr:colOff>390525</xdr:colOff>
          <xdr:row>196603</xdr:row>
          <xdr:rowOff>104775</xdr:rowOff>
        </xdr:to>
        <xdr:sp macro="" textlink="">
          <xdr:nvSpPr>
            <xdr:cNvPr id="17477" name="Object 69" hidden="1">
              <a:extLst>
                <a:ext uri="{63B3BB69-23CF-44E3-9099-C40C66FF867C}">
                  <a14:compatExt spid="_x0000_s17477"/>
                </a:ext>
                <a:ext uri="{FF2B5EF4-FFF2-40B4-BE49-F238E27FC236}">
                  <a16:creationId xmlns:a16="http://schemas.microsoft.com/office/drawing/2014/main" id="{00000000-0008-0000-0000-00004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262135</xdr:row>
          <xdr:rowOff>38100</xdr:rowOff>
        </xdr:from>
        <xdr:to>
          <xdr:col>1024</xdr:col>
          <xdr:colOff>390525</xdr:colOff>
          <xdr:row>262139</xdr:row>
          <xdr:rowOff>104775</xdr:rowOff>
        </xdr:to>
        <xdr:sp macro="" textlink="">
          <xdr:nvSpPr>
            <xdr:cNvPr id="17478" name="Object 70" hidden="1">
              <a:extLst>
                <a:ext uri="{63B3BB69-23CF-44E3-9099-C40C66FF867C}">
                  <a14:compatExt spid="_x0000_s17478"/>
                </a:ext>
                <a:ext uri="{FF2B5EF4-FFF2-40B4-BE49-F238E27FC236}">
                  <a16:creationId xmlns:a16="http://schemas.microsoft.com/office/drawing/2014/main" id="{00000000-0008-0000-0000-00004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327671</xdr:row>
          <xdr:rowOff>38100</xdr:rowOff>
        </xdr:from>
        <xdr:to>
          <xdr:col>1024</xdr:col>
          <xdr:colOff>390525</xdr:colOff>
          <xdr:row>327675</xdr:row>
          <xdr:rowOff>104775</xdr:rowOff>
        </xdr:to>
        <xdr:sp macro="" textlink="">
          <xdr:nvSpPr>
            <xdr:cNvPr id="17479" name="Object 71" hidden="1">
              <a:extLst>
                <a:ext uri="{63B3BB69-23CF-44E3-9099-C40C66FF867C}">
                  <a14:compatExt spid="_x0000_s17479"/>
                </a:ext>
                <a:ext uri="{FF2B5EF4-FFF2-40B4-BE49-F238E27FC236}">
                  <a16:creationId xmlns:a16="http://schemas.microsoft.com/office/drawing/2014/main" id="{00000000-0008-0000-0000-00004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393207</xdr:row>
          <xdr:rowOff>38100</xdr:rowOff>
        </xdr:from>
        <xdr:to>
          <xdr:col>1024</xdr:col>
          <xdr:colOff>390525</xdr:colOff>
          <xdr:row>393211</xdr:row>
          <xdr:rowOff>104775</xdr:rowOff>
        </xdr:to>
        <xdr:sp macro="" textlink="">
          <xdr:nvSpPr>
            <xdr:cNvPr id="17480" name="Object 72" hidden="1">
              <a:extLst>
                <a:ext uri="{63B3BB69-23CF-44E3-9099-C40C66FF867C}">
                  <a14:compatExt spid="_x0000_s17480"/>
                </a:ext>
                <a:ext uri="{FF2B5EF4-FFF2-40B4-BE49-F238E27FC236}">
                  <a16:creationId xmlns:a16="http://schemas.microsoft.com/office/drawing/2014/main" id="{00000000-0008-0000-0000-00004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458743</xdr:row>
          <xdr:rowOff>38100</xdr:rowOff>
        </xdr:from>
        <xdr:to>
          <xdr:col>1024</xdr:col>
          <xdr:colOff>390525</xdr:colOff>
          <xdr:row>458747</xdr:row>
          <xdr:rowOff>104775</xdr:rowOff>
        </xdr:to>
        <xdr:sp macro="" textlink="">
          <xdr:nvSpPr>
            <xdr:cNvPr id="17481" name="Object 73" hidden="1">
              <a:extLst>
                <a:ext uri="{63B3BB69-23CF-44E3-9099-C40C66FF867C}">
                  <a14:compatExt spid="_x0000_s17481"/>
                </a:ext>
                <a:ext uri="{FF2B5EF4-FFF2-40B4-BE49-F238E27FC236}">
                  <a16:creationId xmlns:a16="http://schemas.microsoft.com/office/drawing/2014/main" id="{00000000-0008-0000-0000-00004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524279</xdr:row>
          <xdr:rowOff>38100</xdr:rowOff>
        </xdr:from>
        <xdr:to>
          <xdr:col>1024</xdr:col>
          <xdr:colOff>390525</xdr:colOff>
          <xdr:row>524283</xdr:row>
          <xdr:rowOff>104775</xdr:rowOff>
        </xdr:to>
        <xdr:sp macro="" textlink="">
          <xdr:nvSpPr>
            <xdr:cNvPr id="17482" name="Object 74" hidden="1">
              <a:extLst>
                <a:ext uri="{63B3BB69-23CF-44E3-9099-C40C66FF867C}">
                  <a14:compatExt spid="_x0000_s17482"/>
                </a:ext>
                <a:ext uri="{FF2B5EF4-FFF2-40B4-BE49-F238E27FC236}">
                  <a16:creationId xmlns:a16="http://schemas.microsoft.com/office/drawing/2014/main" id="{00000000-0008-0000-0000-00004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589815</xdr:row>
          <xdr:rowOff>38100</xdr:rowOff>
        </xdr:from>
        <xdr:to>
          <xdr:col>1024</xdr:col>
          <xdr:colOff>390525</xdr:colOff>
          <xdr:row>589819</xdr:row>
          <xdr:rowOff>104775</xdr:rowOff>
        </xdr:to>
        <xdr:sp macro="" textlink="">
          <xdr:nvSpPr>
            <xdr:cNvPr id="17483" name="Object 75" hidden="1">
              <a:extLst>
                <a:ext uri="{63B3BB69-23CF-44E3-9099-C40C66FF867C}">
                  <a14:compatExt spid="_x0000_s17483"/>
                </a:ext>
                <a:ext uri="{FF2B5EF4-FFF2-40B4-BE49-F238E27FC236}">
                  <a16:creationId xmlns:a16="http://schemas.microsoft.com/office/drawing/2014/main" id="{00000000-0008-0000-0000-00004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655351</xdr:row>
          <xdr:rowOff>38100</xdr:rowOff>
        </xdr:from>
        <xdr:to>
          <xdr:col>1024</xdr:col>
          <xdr:colOff>390525</xdr:colOff>
          <xdr:row>655355</xdr:row>
          <xdr:rowOff>104775</xdr:rowOff>
        </xdr:to>
        <xdr:sp macro="" textlink="">
          <xdr:nvSpPr>
            <xdr:cNvPr id="17484" name="Object 76" hidden="1">
              <a:extLst>
                <a:ext uri="{63B3BB69-23CF-44E3-9099-C40C66FF867C}">
                  <a14:compatExt spid="_x0000_s17484"/>
                </a:ext>
                <a:ext uri="{FF2B5EF4-FFF2-40B4-BE49-F238E27FC236}">
                  <a16:creationId xmlns:a16="http://schemas.microsoft.com/office/drawing/2014/main" id="{00000000-0008-0000-0000-00004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720887</xdr:row>
          <xdr:rowOff>38100</xdr:rowOff>
        </xdr:from>
        <xdr:to>
          <xdr:col>1024</xdr:col>
          <xdr:colOff>390525</xdr:colOff>
          <xdr:row>720891</xdr:row>
          <xdr:rowOff>104775</xdr:rowOff>
        </xdr:to>
        <xdr:sp macro="" textlink="">
          <xdr:nvSpPr>
            <xdr:cNvPr id="17485" name="Object 77" hidden="1">
              <a:extLst>
                <a:ext uri="{63B3BB69-23CF-44E3-9099-C40C66FF867C}">
                  <a14:compatExt spid="_x0000_s17485"/>
                </a:ext>
                <a:ext uri="{FF2B5EF4-FFF2-40B4-BE49-F238E27FC236}">
                  <a16:creationId xmlns:a16="http://schemas.microsoft.com/office/drawing/2014/main" id="{00000000-0008-0000-0000-00004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786423</xdr:row>
          <xdr:rowOff>38100</xdr:rowOff>
        </xdr:from>
        <xdr:to>
          <xdr:col>1024</xdr:col>
          <xdr:colOff>390525</xdr:colOff>
          <xdr:row>786427</xdr:row>
          <xdr:rowOff>104775</xdr:rowOff>
        </xdr:to>
        <xdr:sp macro="" textlink="">
          <xdr:nvSpPr>
            <xdr:cNvPr id="17486" name="Object 78" hidden="1">
              <a:extLst>
                <a:ext uri="{63B3BB69-23CF-44E3-9099-C40C66FF867C}">
                  <a14:compatExt spid="_x0000_s17486"/>
                </a:ext>
                <a:ext uri="{FF2B5EF4-FFF2-40B4-BE49-F238E27FC236}">
                  <a16:creationId xmlns:a16="http://schemas.microsoft.com/office/drawing/2014/main" id="{00000000-0008-0000-0000-00004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851959</xdr:row>
          <xdr:rowOff>38100</xdr:rowOff>
        </xdr:from>
        <xdr:to>
          <xdr:col>1024</xdr:col>
          <xdr:colOff>390525</xdr:colOff>
          <xdr:row>851963</xdr:row>
          <xdr:rowOff>104775</xdr:rowOff>
        </xdr:to>
        <xdr:sp macro="" textlink="">
          <xdr:nvSpPr>
            <xdr:cNvPr id="17487" name="Object 79" hidden="1">
              <a:extLst>
                <a:ext uri="{63B3BB69-23CF-44E3-9099-C40C66FF867C}">
                  <a14:compatExt spid="_x0000_s17487"/>
                </a:ext>
                <a:ext uri="{FF2B5EF4-FFF2-40B4-BE49-F238E27FC236}">
                  <a16:creationId xmlns:a16="http://schemas.microsoft.com/office/drawing/2014/main" id="{00000000-0008-0000-0000-00004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917495</xdr:row>
          <xdr:rowOff>38100</xdr:rowOff>
        </xdr:from>
        <xdr:to>
          <xdr:col>1024</xdr:col>
          <xdr:colOff>390525</xdr:colOff>
          <xdr:row>917499</xdr:row>
          <xdr:rowOff>104775</xdr:rowOff>
        </xdr:to>
        <xdr:sp macro="" textlink="">
          <xdr:nvSpPr>
            <xdr:cNvPr id="17488" name="Object 80" hidden="1">
              <a:extLst>
                <a:ext uri="{63B3BB69-23CF-44E3-9099-C40C66FF867C}">
                  <a14:compatExt spid="_x0000_s17488"/>
                </a:ext>
                <a:ext uri="{FF2B5EF4-FFF2-40B4-BE49-F238E27FC236}">
                  <a16:creationId xmlns:a16="http://schemas.microsoft.com/office/drawing/2014/main" id="{00000000-0008-0000-0000-00005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</xdr:col>
          <xdr:colOff>238125</xdr:colOff>
          <xdr:row>983031</xdr:row>
          <xdr:rowOff>38100</xdr:rowOff>
        </xdr:from>
        <xdr:to>
          <xdr:col>1024</xdr:col>
          <xdr:colOff>390525</xdr:colOff>
          <xdr:row>983035</xdr:row>
          <xdr:rowOff>104775</xdr:rowOff>
        </xdr:to>
        <xdr:sp macro="" textlink="">
          <xdr:nvSpPr>
            <xdr:cNvPr id="17489" name="Object 81" hidden="1">
              <a:extLst>
                <a:ext uri="{63B3BB69-23CF-44E3-9099-C40C66FF867C}">
                  <a14:compatExt spid="_x0000_s17489"/>
                </a:ext>
                <a:ext uri="{FF2B5EF4-FFF2-40B4-BE49-F238E27FC236}">
                  <a16:creationId xmlns:a16="http://schemas.microsoft.com/office/drawing/2014/main" id="{00000000-0008-0000-0000-00005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0</xdr:row>
          <xdr:rowOff>38100</xdr:rowOff>
        </xdr:from>
        <xdr:to>
          <xdr:col>1280</xdr:col>
          <xdr:colOff>390525</xdr:colOff>
          <xdr:row>4</xdr:row>
          <xdr:rowOff>104775</xdr:rowOff>
        </xdr:to>
        <xdr:sp macro="" textlink="">
          <xdr:nvSpPr>
            <xdr:cNvPr id="17490" name="Object 82" hidden="1">
              <a:extLst>
                <a:ext uri="{63B3BB69-23CF-44E3-9099-C40C66FF867C}">
                  <a14:compatExt spid="_x0000_s17490"/>
                </a:ext>
                <a:ext uri="{FF2B5EF4-FFF2-40B4-BE49-F238E27FC236}">
                  <a16:creationId xmlns:a16="http://schemas.microsoft.com/office/drawing/2014/main" id="{00000000-0008-0000-0000-00005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65527</xdr:row>
          <xdr:rowOff>38100</xdr:rowOff>
        </xdr:from>
        <xdr:to>
          <xdr:col>1280</xdr:col>
          <xdr:colOff>390525</xdr:colOff>
          <xdr:row>65531</xdr:row>
          <xdr:rowOff>104775</xdr:rowOff>
        </xdr:to>
        <xdr:sp macro="" textlink="">
          <xdr:nvSpPr>
            <xdr:cNvPr id="17491" name="Object 83" hidden="1">
              <a:extLst>
                <a:ext uri="{63B3BB69-23CF-44E3-9099-C40C66FF867C}">
                  <a14:compatExt spid="_x0000_s17491"/>
                </a:ext>
                <a:ext uri="{FF2B5EF4-FFF2-40B4-BE49-F238E27FC236}">
                  <a16:creationId xmlns:a16="http://schemas.microsoft.com/office/drawing/2014/main" id="{00000000-0008-0000-0000-00005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131063</xdr:row>
          <xdr:rowOff>38100</xdr:rowOff>
        </xdr:from>
        <xdr:to>
          <xdr:col>1280</xdr:col>
          <xdr:colOff>390525</xdr:colOff>
          <xdr:row>131067</xdr:row>
          <xdr:rowOff>104775</xdr:rowOff>
        </xdr:to>
        <xdr:sp macro="" textlink="">
          <xdr:nvSpPr>
            <xdr:cNvPr id="17492" name="Object 84" hidden="1">
              <a:extLst>
                <a:ext uri="{63B3BB69-23CF-44E3-9099-C40C66FF867C}">
                  <a14:compatExt spid="_x0000_s17492"/>
                </a:ext>
                <a:ext uri="{FF2B5EF4-FFF2-40B4-BE49-F238E27FC236}">
                  <a16:creationId xmlns:a16="http://schemas.microsoft.com/office/drawing/2014/main" id="{00000000-0008-0000-0000-00005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196599</xdr:row>
          <xdr:rowOff>38100</xdr:rowOff>
        </xdr:from>
        <xdr:to>
          <xdr:col>1280</xdr:col>
          <xdr:colOff>390525</xdr:colOff>
          <xdr:row>196603</xdr:row>
          <xdr:rowOff>104775</xdr:rowOff>
        </xdr:to>
        <xdr:sp macro="" textlink="">
          <xdr:nvSpPr>
            <xdr:cNvPr id="17493" name="Object 85" hidden="1">
              <a:extLst>
                <a:ext uri="{63B3BB69-23CF-44E3-9099-C40C66FF867C}">
                  <a14:compatExt spid="_x0000_s17493"/>
                </a:ext>
                <a:ext uri="{FF2B5EF4-FFF2-40B4-BE49-F238E27FC236}">
                  <a16:creationId xmlns:a16="http://schemas.microsoft.com/office/drawing/2014/main" id="{00000000-0008-0000-0000-00005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262135</xdr:row>
          <xdr:rowOff>38100</xdr:rowOff>
        </xdr:from>
        <xdr:to>
          <xdr:col>1280</xdr:col>
          <xdr:colOff>390525</xdr:colOff>
          <xdr:row>262139</xdr:row>
          <xdr:rowOff>104775</xdr:rowOff>
        </xdr:to>
        <xdr:sp macro="" textlink="">
          <xdr:nvSpPr>
            <xdr:cNvPr id="17494" name="Object 86" hidden="1">
              <a:extLst>
                <a:ext uri="{63B3BB69-23CF-44E3-9099-C40C66FF867C}">
                  <a14:compatExt spid="_x0000_s17494"/>
                </a:ext>
                <a:ext uri="{FF2B5EF4-FFF2-40B4-BE49-F238E27FC236}">
                  <a16:creationId xmlns:a16="http://schemas.microsoft.com/office/drawing/2014/main" id="{00000000-0008-0000-0000-00005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327671</xdr:row>
          <xdr:rowOff>38100</xdr:rowOff>
        </xdr:from>
        <xdr:to>
          <xdr:col>1280</xdr:col>
          <xdr:colOff>390525</xdr:colOff>
          <xdr:row>327675</xdr:row>
          <xdr:rowOff>104775</xdr:rowOff>
        </xdr:to>
        <xdr:sp macro="" textlink="">
          <xdr:nvSpPr>
            <xdr:cNvPr id="17495" name="Object 87" hidden="1">
              <a:extLst>
                <a:ext uri="{63B3BB69-23CF-44E3-9099-C40C66FF867C}">
                  <a14:compatExt spid="_x0000_s17495"/>
                </a:ext>
                <a:ext uri="{FF2B5EF4-FFF2-40B4-BE49-F238E27FC236}">
                  <a16:creationId xmlns:a16="http://schemas.microsoft.com/office/drawing/2014/main" id="{00000000-0008-0000-0000-00005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393207</xdr:row>
          <xdr:rowOff>38100</xdr:rowOff>
        </xdr:from>
        <xdr:to>
          <xdr:col>1280</xdr:col>
          <xdr:colOff>390525</xdr:colOff>
          <xdr:row>393211</xdr:row>
          <xdr:rowOff>104775</xdr:rowOff>
        </xdr:to>
        <xdr:sp macro="" textlink="">
          <xdr:nvSpPr>
            <xdr:cNvPr id="17496" name="Object 88" hidden="1">
              <a:extLst>
                <a:ext uri="{63B3BB69-23CF-44E3-9099-C40C66FF867C}">
                  <a14:compatExt spid="_x0000_s17496"/>
                </a:ext>
                <a:ext uri="{FF2B5EF4-FFF2-40B4-BE49-F238E27FC236}">
                  <a16:creationId xmlns:a16="http://schemas.microsoft.com/office/drawing/2014/main" id="{00000000-0008-0000-0000-00005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458743</xdr:row>
          <xdr:rowOff>38100</xdr:rowOff>
        </xdr:from>
        <xdr:to>
          <xdr:col>1280</xdr:col>
          <xdr:colOff>390525</xdr:colOff>
          <xdr:row>458747</xdr:row>
          <xdr:rowOff>104775</xdr:rowOff>
        </xdr:to>
        <xdr:sp macro="" textlink="">
          <xdr:nvSpPr>
            <xdr:cNvPr id="17497" name="Object 89" hidden="1">
              <a:extLst>
                <a:ext uri="{63B3BB69-23CF-44E3-9099-C40C66FF867C}">
                  <a14:compatExt spid="_x0000_s17497"/>
                </a:ext>
                <a:ext uri="{FF2B5EF4-FFF2-40B4-BE49-F238E27FC236}">
                  <a16:creationId xmlns:a16="http://schemas.microsoft.com/office/drawing/2014/main" id="{00000000-0008-0000-0000-00005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524279</xdr:row>
          <xdr:rowOff>38100</xdr:rowOff>
        </xdr:from>
        <xdr:to>
          <xdr:col>1280</xdr:col>
          <xdr:colOff>390525</xdr:colOff>
          <xdr:row>524283</xdr:row>
          <xdr:rowOff>104775</xdr:rowOff>
        </xdr:to>
        <xdr:sp macro="" textlink="">
          <xdr:nvSpPr>
            <xdr:cNvPr id="17498" name="Object 90" hidden="1">
              <a:extLst>
                <a:ext uri="{63B3BB69-23CF-44E3-9099-C40C66FF867C}">
                  <a14:compatExt spid="_x0000_s17498"/>
                </a:ext>
                <a:ext uri="{FF2B5EF4-FFF2-40B4-BE49-F238E27FC236}">
                  <a16:creationId xmlns:a16="http://schemas.microsoft.com/office/drawing/2014/main" id="{00000000-0008-0000-0000-00005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589815</xdr:row>
          <xdr:rowOff>38100</xdr:rowOff>
        </xdr:from>
        <xdr:to>
          <xdr:col>1280</xdr:col>
          <xdr:colOff>390525</xdr:colOff>
          <xdr:row>589819</xdr:row>
          <xdr:rowOff>104775</xdr:rowOff>
        </xdr:to>
        <xdr:sp macro="" textlink="">
          <xdr:nvSpPr>
            <xdr:cNvPr id="17499" name="Object 91" hidden="1">
              <a:extLst>
                <a:ext uri="{63B3BB69-23CF-44E3-9099-C40C66FF867C}">
                  <a14:compatExt spid="_x0000_s17499"/>
                </a:ext>
                <a:ext uri="{FF2B5EF4-FFF2-40B4-BE49-F238E27FC236}">
                  <a16:creationId xmlns:a16="http://schemas.microsoft.com/office/drawing/2014/main" id="{00000000-0008-0000-0000-00005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655351</xdr:row>
          <xdr:rowOff>38100</xdr:rowOff>
        </xdr:from>
        <xdr:to>
          <xdr:col>1280</xdr:col>
          <xdr:colOff>390525</xdr:colOff>
          <xdr:row>655355</xdr:row>
          <xdr:rowOff>104775</xdr:rowOff>
        </xdr:to>
        <xdr:sp macro="" textlink="">
          <xdr:nvSpPr>
            <xdr:cNvPr id="17500" name="Object 92" hidden="1">
              <a:extLst>
                <a:ext uri="{63B3BB69-23CF-44E3-9099-C40C66FF867C}">
                  <a14:compatExt spid="_x0000_s17500"/>
                </a:ext>
                <a:ext uri="{FF2B5EF4-FFF2-40B4-BE49-F238E27FC236}">
                  <a16:creationId xmlns:a16="http://schemas.microsoft.com/office/drawing/2014/main" id="{00000000-0008-0000-0000-00005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720887</xdr:row>
          <xdr:rowOff>38100</xdr:rowOff>
        </xdr:from>
        <xdr:to>
          <xdr:col>1280</xdr:col>
          <xdr:colOff>390525</xdr:colOff>
          <xdr:row>720891</xdr:row>
          <xdr:rowOff>104775</xdr:rowOff>
        </xdr:to>
        <xdr:sp macro="" textlink="">
          <xdr:nvSpPr>
            <xdr:cNvPr id="17501" name="Object 93" hidden="1">
              <a:extLst>
                <a:ext uri="{63B3BB69-23CF-44E3-9099-C40C66FF867C}">
                  <a14:compatExt spid="_x0000_s17501"/>
                </a:ext>
                <a:ext uri="{FF2B5EF4-FFF2-40B4-BE49-F238E27FC236}">
                  <a16:creationId xmlns:a16="http://schemas.microsoft.com/office/drawing/2014/main" id="{00000000-0008-0000-0000-00005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786423</xdr:row>
          <xdr:rowOff>38100</xdr:rowOff>
        </xdr:from>
        <xdr:to>
          <xdr:col>1280</xdr:col>
          <xdr:colOff>390525</xdr:colOff>
          <xdr:row>786427</xdr:row>
          <xdr:rowOff>104775</xdr:rowOff>
        </xdr:to>
        <xdr:sp macro="" textlink="">
          <xdr:nvSpPr>
            <xdr:cNvPr id="17502" name="Object 94" hidden="1">
              <a:extLst>
                <a:ext uri="{63B3BB69-23CF-44E3-9099-C40C66FF867C}">
                  <a14:compatExt spid="_x0000_s17502"/>
                </a:ext>
                <a:ext uri="{FF2B5EF4-FFF2-40B4-BE49-F238E27FC236}">
                  <a16:creationId xmlns:a16="http://schemas.microsoft.com/office/drawing/2014/main" id="{00000000-0008-0000-0000-00005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851959</xdr:row>
          <xdr:rowOff>38100</xdr:rowOff>
        </xdr:from>
        <xdr:to>
          <xdr:col>1280</xdr:col>
          <xdr:colOff>390525</xdr:colOff>
          <xdr:row>851963</xdr:row>
          <xdr:rowOff>104775</xdr:rowOff>
        </xdr:to>
        <xdr:sp macro="" textlink="">
          <xdr:nvSpPr>
            <xdr:cNvPr id="17503" name="Object 95" hidden="1">
              <a:extLst>
                <a:ext uri="{63B3BB69-23CF-44E3-9099-C40C66FF867C}">
                  <a14:compatExt spid="_x0000_s17503"/>
                </a:ext>
                <a:ext uri="{FF2B5EF4-FFF2-40B4-BE49-F238E27FC236}">
                  <a16:creationId xmlns:a16="http://schemas.microsoft.com/office/drawing/2014/main" id="{00000000-0008-0000-0000-00005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917495</xdr:row>
          <xdr:rowOff>38100</xdr:rowOff>
        </xdr:from>
        <xdr:to>
          <xdr:col>1280</xdr:col>
          <xdr:colOff>390525</xdr:colOff>
          <xdr:row>917499</xdr:row>
          <xdr:rowOff>104775</xdr:rowOff>
        </xdr:to>
        <xdr:sp macro="" textlink="">
          <xdr:nvSpPr>
            <xdr:cNvPr id="17504" name="Object 96" hidden="1">
              <a:extLst>
                <a:ext uri="{63B3BB69-23CF-44E3-9099-C40C66FF867C}">
                  <a14:compatExt spid="_x0000_s17504"/>
                </a:ext>
                <a:ext uri="{FF2B5EF4-FFF2-40B4-BE49-F238E27FC236}">
                  <a16:creationId xmlns:a16="http://schemas.microsoft.com/office/drawing/2014/main" id="{00000000-0008-0000-0000-00006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</xdr:col>
          <xdr:colOff>238125</xdr:colOff>
          <xdr:row>983031</xdr:row>
          <xdr:rowOff>38100</xdr:rowOff>
        </xdr:from>
        <xdr:to>
          <xdr:col>1280</xdr:col>
          <xdr:colOff>390525</xdr:colOff>
          <xdr:row>983035</xdr:row>
          <xdr:rowOff>104775</xdr:rowOff>
        </xdr:to>
        <xdr:sp macro="" textlink="">
          <xdr:nvSpPr>
            <xdr:cNvPr id="17505" name="Object 97" hidden="1">
              <a:extLst>
                <a:ext uri="{63B3BB69-23CF-44E3-9099-C40C66FF867C}">
                  <a14:compatExt spid="_x0000_s17505"/>
                </a:ext>
                <a:ext uri="{FF2B5EF4-FFF2-40B4-BE49-F238E27FC236}">
                  <a16:creationId xmlns:a16="http://schemas.microsoft.com/office/drawing/2014/main" id="{00000000-0008-0000-0000-00006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0</xdr:row>
          <xdr:rowOff>38100</xdr:rowOff>
        </xdr:from>
        <xdr:to>
          <xdr:col>1536</xdr:col>
          <xdr:colOff>390525</xdr:colOff>
          <xdr:row>4</xdr:row>
          <xdr:rowOff>104775</xdr:rowOff>
        </xdr:to>
        <xdr:sp macro="" textlink="">
          <xdr:nvSpPr>
            <xdr:cNvPr id="17506" name="Object 98" hidden="1">
              <a:extLst>
                <a:ext uri="{63B3BB69-23CF-44E3-9099-C40C66FF867C}">
                  <a14:compatExt spid="_x0000_s17506"/>
                </a:ext>
                <a:ext uri="{FF2B5EF4-FFF2-40B4-BE49-F238E27FC236}">
                  <a16:creationId xmlns:a16="http://schemas.microsoft.com/office/drawing/2014/main" id="{00000000-0008-0000-0000-00006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65527</xdr:row>
          <xdr:rowOff>38100</xdr:rowOff>
        </xdr:from>
        <xdr:to>
          <xdr:col>1536</xdr:col>
          <xdr:colOff>390525</xdr:colOff>
          <xdr:row>65531</xdr:row>
          <xdr:rowOff>104775</xdr:rowOff>
        </xdr:to>
        <xdr:sp macro="" textlink="">
          <xdr:nvSpPr>
            <xdr:cNvPr id="17507" name="Object 99" hidden="1">
              <a:extLst>
                <a:ext uri="{63B3BB69-23CF-44E3-9099-C40C66FF867C}">
                  <a14:compatExt spid="_x0000_s17507"/>
                </a:ext>
                <a:ext uri="{FF2B5EF4-FFF2-40B4-BE49-F238E27FC236}">
                  <a16:creationId xmlns:a16="http://schemas.microsoft.com/office/drawing/2014/main" id="{00000000-0008-0000-0000-00006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131063</xdr:row>
          <xdr:rowOff>38100</xdr:rowOff>
        </xdr:from>
        <xdr:to>
          <xdr:col>1536</xdr:col>
          <xdr:colOff>390525</xdr:colOff>
          <xdr:row>131067</xdr:row>
          <xdr:rowOff>104775</xdr:rowOff>
        </xdr:to>
        <xdr:sp macro="" textlink="">
          <xdr:nvSpPr>
            <xdr:cNvPr id="17508" name="Object 100" hidden="1">
              <a:extLst>
                <a:ext uri="{63B3BB69-23CF-44E3-9099-C40C66FF867C}">
                  <a14:compatExt spid="_x0000_s17508"/>
                </a:ext>
                <a:ext uri="{FF2B5EF4-FFF2-40B4-BE49-F238E27FC236}">
                  <a16:creationId xmlns:a16="http://schemas.microsoft.com/office/drawing/2014/main" id="{00000000-0008-0000-0000-00006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196599</xdr:row>
          <xdr:rowOff>38100</xdr:rowOff>
        </xdr:from>
        <xdr:to>
          <xdr:col>1536</xdr:col>
          <xdr:colOff>390525</xdr:colOff>
          <xdr:row>196603</xdr:row>
          <xdr:rowOff>104775</xdr:rowOff>
        </xdr:to>
        <xdr:sp macro="" textlink="">
          <xdr:nvSpPr>
            <xdr:cNvPr id="17509" name="Object 101" hidden="1">
              <a:extLst>
                <a:ext uri="{63B3BB69-23CF-44E3-9099-C40C66FF867C}">
                  <a14:compatExt spid="_x0000_s17509"/>
                </a:ext>
                <a:ext uri="{FF2B5EF4-FFF2-40B4-BE49-F238E27FC236}">
                  <a16:creationId xmlns:a16="http://schemas.microsoft.com/office/drawing/2014/main" id="{00000000-0008-0000-0000-00006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262135</xdr:row>
          <xdr:rowOff>38100</xdr:rowOff>
        </xdr:from>
        <xdr:to>
          <xdr:col>1536</xdr:col>
          <xdr:colOff>390525</xdr:colOff>
          <xdr:row>262139</xdr:row>
          <xdr:rowOff>104775</xdr:rowOff>
        </xdr:to>
        <xdr:sp macro="" textlink="">
          <xdr:nvSpPr>
            <xdr:cNvPr id="17510" name="Object 102" hidden="1">
              <a:extLst>
                <a:ext uri="{63B3BB69-23CF-44E3-9099-C40C66FF867C}">
                  <a14:compatExt spid="_x0000_s17510"/>
                </a:ext>
                <a:ext uri="{FF2B5EF4-FFF2-40B4-BE49-F238E27FC236}">
                  <a16:creationId xmlns:a16="http://schemas.microsoft.com/office/drawing/2014/main" id="{00000000-0008-0000-0000-00006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327671</xdr:row>
          <xdr:rowOff>38100</xdr:rowOff>
        </xdr:from>
        <xdr:to>
          <xdr:col>1536</xdr:col>
          <xdr:colOff>390525</xdr:colOff>
          <xdr:row>327675</xdr:row>
          <xdr:rowOff>104775</xdr:rowOff>
        </xdr:to>
        <xdr:sp macro="" textlink="">
          <xdr:nvSpPr>
            <xdr:cNvPr id="17511" name="Object 103" hidden="1">
              <a:extLst>
                <a:ext uri="{63B3BB69-23CF-44E3-9099-C40C66FF867C}">
                  <a14:compatExt spid="_x0000_s17511"/>
                </a:ext>
                <a:ext uri="{FF2B5EF4-FFF2-40B4-BE49-F238E27FC236}">
                  <a16:creationId xmlns:a16="http://schemas.microsoft.com/office/drawing/2014/main" id="{00000000-0008-0000-0000-00006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393207</xdr:row>
          <xdr:rowOff>38100</xdr:rowOff>
        </xdr:from>
        <xdr:to>
          <xdr:col>1536</xdr:col>
          <xdr:colOff>390525</xdr:colOff>
          <xdr:row>393211</xdr:row>
          <xdr:rowOff>104775</xdr:rowOff>
        </xdr:to>
        <xdr:sp macro="" textlink="">
          <xdr:nvSpPr>
            <xdr:cNvPr id="17512" name="Object 104" hidden="1">
              <a:extLst>
                <a:ext uri="{63B3BB69-23CF-44E3-9099-C40C66FF867C}">
                  <a14:compatExt spid="_x0000_s17512"/>
                </a:ext>
                <a:ext uri="{FF2B5EF4-FFF2-40B4-BE49-F238E27FC236}">
                  <a16:creationId xmlns:a16="http://schemas.microsoft.com/office/drawing/2014/main" id="{00000000-0008-0000-0000-00006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458743</xdr:row>
          <xdr:rowOff>38100</xdr:rowOff>
        </xdr:from>
        <xdr:to>
          <xdr:col>1536</xdr:col>
          <xdr:colOff>390525</xdr:colOff>
          <xdr:row>458747</xdr:row>
          <xdr:rowOff>104775</xdr:rowOff>
        </xdr:to>
        <xdr:sp macro="" textlink="">
          <xdr:nvSpPr>
            <xdr:cNvPr id="17513" name="Object 105" hidden="1">
              <a:extLst>
                <a:ext uri="{63B3BB69-23CF-44E3-9099-C40C66FF867C}">
                  <a14:compatExt spid="_x0000_s17513"/>
                </a:ext>
                <a:ext uri="{FF2B5EF4-FFF2-40B4-BE49-F238E27FC236}">
                  <a16:creationId xmlns:a16="http://schemas.microsoft.com/office/drawing/2014/main" id="{00000000-0008-0000-0000-00006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524279</xdr:row>
          <xdr:rowOff>38100</xdr:rowOff>
        </xdr:from>
        <xdr:to>
          <xdr:col>1536</xdr:col>
          <xdr:colOff>390525</xdr:colOff>
          <xdr:row>524283</xdr:row>
          <xdr:rowOff>104775</xdr:rowOff>
        </xdr:to>
        <xdr:sp macro="" textlink="">
          <xdr:nvSpPr>
            <xdr:cNvPr id="17514" name="Object 106" hidden="1">
              <a:extLst>
                <a:ext uri="{63B3BB69-23CF-44E3-9099-C40C66FF867C}">
                  <a14:compatExt spid="_x0000_s17514"/>
                </a:ext>
                <a:ext uri="{FF2B5EF4-FFF2-40B4-BE49-F238E27FC236}">
                  <a16:creationId xmlns:a16="http://schemas.microsoft.com/office/drawing/2014/main" id="{00000000-0008-0000-0000-00006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589815</xdr:row>
          <xdr:rowOff>38100</xdr:rowOff>
        </xdr:from>
        <xdr:to>
          <xdr:col>1536</xdr:col>
          <xdr:colOff>390525</xdr:colOff>
          <xdr:row>589819</xdr:row>
          <xdr:rowOff>104775</xdr:rowOff>
        </xdr:to>
        <xdr:sp macro="" textlink="">
          <xdr:nvSpPr>
            <xdr:cNvPr id="17515" name="Object 107" hidden="1">
              <a:extLst>
                <a:ext uri="{63B3BB69-23CF-44E3-9099-C40C66FF867C}">
                  <a14:compatExt spid="_x0000_s17515"/>
                </a:ext>
                <a:ext uri="{FF2B5EF4-FFF2-40B4-BE49-F238E27FC236}">
                  <a16:creationId xmlns:a16="http://schemas.microsoft.com/office/drawing/2014/main" id="{00000000-0008-0000-0000-00006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655351</xdr:row>
          <xdr:rowOff>38100</xdr:rowOff>
        </xdr:from>
        <xdr:to>
          <xdr:col>1536</xdr:col>
          <xdr:colOff>390525</xdr:colOff>
          <xdr:row>655355</xdr:row>
          <xdr:rowOff>104775</xdr:rowOff>
        </xdr:to>
        <xdr:sp macro="" textlink="">
          <xdr:nvSpPr>
            <xdr:cNvPr id="17516" name="Object 108" hidden="1">
              <a:extLst>
                <a:ext uri="{63B3BB69-23CF-44E3-9099-C40C66FF867C}">
                  <a14:compatExt spid="_x0000_s17516"/>
                </a:ext>
                <a:ext uri="{FF2B5EF4-FFF2-40B4-BE49-F238E27FC236}">
                  <a16:creationId xmlns:a16="http://schemas.microsoft.com/office/drawing/2014/main" id="{00000000-0008-0000-0000-00006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720887</xdr:row>
          <xdr:rowOff>38100</xdr:rowOff>
        </xdr:from>
        <xdr:to>
          <xdr:col>1536</xdr:col>
          <xdr:colOff>390525</xdr:colOff>
          <xdr:row>720891</xdr:row>
          <xdr:rowOff>104775</xdr:rowOff>
        </xdr:to>
        <xdr:sp macro="" textlink="">
          <xdr:nvSpPr>
            <xdr:cNvPr id="17517" name="Object 109" hidden="1">
              <a:extLst>
                <a:ext uri="{63B3BB69-23CF-44E3-9099-C40C66FF867C}">
                  <a14:compatExt spid="_x0000_s17517"/>
                </a:ext>
                <a:ext uri="{FF2B5EF4-FFF2-40B4-BE49-F238E27FC236}">
                  <a16:creationId xmlns:a16="http://schemas.microsoft.com/office/drawing/2014/main" id="{00000000-0008-0000-0000-00006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786423</xdr:row>
          <xdr:rowOff>38100</xdr:rowOff>
        </xdr:from>
        <xdr:to>
          <xdr:col>1536</xdr:col>
          <xdr:colOff>390525</xdr:colOff>
          <xdr:row>786427</xdr:row>
          <xdr:rowOff>104775</xdr:rowOff>
        </xdr:to>
        <xdr:sp macro="" textlink="">
          <xdr:nvSpPr>
            <xdr:cNvPr id="17518" name="Object 110" hidden="1">
              <a:extLst>
                <a:ext uri="{63B3BB69-23CF-44E3-9099-C40C66FF867C}">
                  <a14:compatExt spid="_x0000_s17518"/>
                </a:ext>
                <a:ext uri="{FF2B5EF4-FFF2-40B4-BE49-F238E27FC236}">
                  <a16:creationId xmlns:a16="http://schemas.microsoft.com/office/drawing/2014/main" id="{00000000-0008-0000-0000-00006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851959</xdr:row>
          <xdr:rowOff>38100</xdr:rowOff>
        </xdr:from>
        <xdr:to>
          <xdr:col>1536</xdr:col>
          <xdr:colOff>390525</xdr:colOff>
          <xdr:row>851963</xdr:row>
          <xdr:rowOff>104775</xdr:rowOff>
        </xdr:to>
        <xdr:sp macro="" textlink="">
          <xdr:nvSpPr>
            <xdr:cNvPr id="17519" name="Object 111" hidden="1">
              <a:extLst>
                <a:ext uri="{63B3BB69-23CF-44E3-9099-C40C66FF867C}">
                  <a14:compatExt spid="_x0000_s17519"/>
                </a:ext>
                <a:ext uri="{FF2B5EF4-FFF2-40B4-BE49-F238E27FC236}">
                  <a16:creationId xmlns:a16="http://schemas.microsoft.com/office/drawing/2014/main" id="{00000000-0008-0000-0000-00006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917495</xdr:row>
          <xdr:rowOff>38100</xdr:rowOff>
        </xdr:from>
        <xdr:to>
          <xdr:col>1536</xdr:col>
          <xdr:colOff>390525</xdr:colOff>
          <xdr:row>917499</xdr:row>
          <xdr:rowOff>104775</xdr:rowOff>
        </xdr:to>
        <xdr:sp macro="" textlink="">
          <xdr:nvSpPr>
            <xdr:cNvPr id="17520" name="Object 112" hidden="1">
              <a:extLst>
                <a:ext uri="{63B3BB69-23CF-44E3-9099-C40C66FF867C}">
                  <a14:compatExt spid="_x0000_s17520"/>
                </a:ext>
                <a:ext uri="{FF2B5EF4-FFF2-40B4-BE49-F238E27FC236}">
                  <a16:creationId xmlns:a16="http://schemas.microsoft.com/office/drawing/2014/main" id="{00000000-0008-0000-0000-00007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</xdr:col>
          <xdr:colOff>238125</xdr:colOff>
          <xdr:row>983031</xdr:row>
          <xdr:rowOff>38100</xdr:rowOff>
        </xdr:from>
        <xdr:to>
          <xdr:col>1536</xdr:col>
          <xdr:colOff>390525</xdr:colOff>
          <xdr:row>983035</xdr:row>
          <xdr:rowOff>104775</xdr:rowOff>
        </xdr:to>
        <xdr:sp macro="" textlink="">
          <xdr:nvSpPr>
            <xdr:cNvPr id="17521" name="Object 113" hidden="1">
              <a:extLst>
                <a:ext uri="{63B3BB69-23CF-44E3-9099-C40C66FF867C}">
                  <a14:compatExt spid="_x0000_s17521"/>
                </a:ext>
                <a:ext uri="{FF2B5EF4-FFF2-40B4-BE49-F238E27FC236}">
                  <a16:creationId xmlns:a16="http://schemas.microsoft.com/office/drawing/2014/main" id="{00000000-0008-0000-0000-00007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0</xdr:row>
          <xdr:rowOff>38100</xdr:rowOff>
        </xdr:from>
        <xdr:to>
          <xdr:col>1792</xdr:col>
          <xdr:colOff>390525</xdr:colOff>
          <xdr:row>4</xdr:row>
          <xdr:rowOff>104775</xdr:rowOff>
        </xdr:to>
        <xdr:sp macro="" textlink="">
          <xdr:nvSpPr>
            <xdr:cNvPr id="17522" name="Object 114" hidden="1">
              <a:extLst>
                <a:ext uri="{63B3BB69-23CF-44E3-9099-C40C66FF867C}">
                  <a14:compatExt spid="_x0000_s17522"/>
                </a:ext>
                <a:ext uri="{FF2B5EF4-FFF2-40B4-BE49-F238E27FC236}">
                  <a16:creationId xmlns:a16="http://schemas.microsoft.com/office/drawing/2014/main" id="{00000000-0008-0000-0000-00007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65527</xdr:row>
          <xdr:rowOff>38100</xdr:rowOff>
        </xdr:from>
        <xdr:to>
          <xdr:col>1792</xdr:col>
          <xdr:colOff>390525</xdr:colOff>
          <xdr:row>65531</xdr:row>
          <xdr:rowOff>104775</xdr:rowOff>
        </xdr:to>
        <xdr:sp macro="" textlink="">
          <xdr:nvSpPr>
            <xdr:cNvPr id="17523" name="Object 115" hidden="1">
              <a:extLst>
                <a:ext uri="{63B3BB69-23CF-44E3-9099-C40C66FF867C}">
                  <a14:compatExt spid="_x0000_s17523"/>
                </a:ext>
                <a:ext uri="{FF2B5EF4-FFF2-40B4-BE49-F238E27FC236}">
                  <a16:creationId xmlns:a16="http://schemas.microsoft.com/office/drawing/2014/main" id="{00000000-0008-0000-0000-00007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131063</xdr:row>
          <xdr:rowOff>38100</xdr:rowOff>
        </xdr:from>
        <xdr:to>
          <xdr:col>1792</xdr:col>
          <xdr:colOff>390525</xdr:colOff>
          <xdr:row>131067</xdr:row>
          <xdr:rowOff>104775</xdr:rowOff>
        </xdr:to>
        <xdr:sp macro="" textlink="">
          <xdr:nvSpPr>
            <xdr:cNvPr id="17524" name="Object 116" hidden="1">
              <a:extLst>
                <a:ext uri="{63B3BB69-23CF-44E3-9099-C40C66FF867C}">
                  <a14:compatExt spid="_x0000_s17524"/>
                </a:ext>
                <a:ext uri="{FF2B5EF4-FFF2-40B4-BE49-F238E27FC236}">
                  <a16:creationId xmlns:a16="http://schemas.microsoft.com/office/drawing/2014/main" id="{00000000-0008-0000-0000-00007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196599</xdr:row>
          <xdr:rowOff>38100</xdr:rowOff>
        </xdr:from>
        <xdr:to>
          <xdr:col>1792</xdr:col>
          <xdr:colOff>390525</xdr:colOff>
          <xdr:row>196603</xdr:row>
          <xdr:rowOff>104775</xdr:rowOff>
        </xdr:to>
        <xdr:sp macro="" textlink="">
          <xdr:nvSpPr>
            <xdr:cNvPr id="17525" name="Object 117" hidden="1">
              <a:extLst>
                <a:ext uri="{63B3BB69-23CF-44E3-9099-C40C66FF867C}">
                  <a14:compatExt spid="_x0000_s17525"/>
                </a:ext>
                <a:ext uri="{FF2B5EF4-FFF2-40B4-BE49-F238E27FC236}">
                  <a16:creationId xmlns:a16="http://schemas.microsoft.com/office/drawing/2014/main" id="{00000000-0008-0000-0000-00007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262135</xdr:row>
          <xdr:rowOff>38100</xdr:rowOff>
        </xdr:from>
        <xdr:to>
          <xdr:col>1792</xdr:col>
          <xdr:colOff>390525</xdr:colOff>
          <xdr:row>262139</xdr:row>
          <xdr:rowOff>104775</xdr:rowOff>
        </xdr:to>
        <xdr:sp macro="" textlink="">
          <xdr:nvSpPr>
            <xdr:cNvPr id="17526" name="Object 118" hidden="1">
              <a:extLst>
                <a:ext uri="{63B3BB69-23CF-44E3-9099-C40C66FF867C}">
                  <a14:compatExt spid="_x0000_s17526"/>
                </a:ext>
                <a:ext uri="{FF2B5EF4-FFF2-40B4-BE49-F238E27FC236}">
                  <a16:creationId xmlns:a16="http://schemas.microsoft.com/office/drawing/2014/main" id="{00000000-0008-0000-0000-00007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327671</xdr:row>
          <xdr:rowOff>38100</xdr:rowOff>
        </xdr:from>
        <xdr:to>
          <xdr:col>1792</xdr:col>
          <xdr:colOff>390525</xdr:colOff>
          <xdr:row>327675</xdr:row>
          <xdr:rowOff>104775</xdr:rowOff>
        </xdr:to>
        <xdr:sp macro="" textlink="">
          <xdr:nvSpPr>
            <xdr:cNvPr id="17527" name="Object 119" hidden="1">
              <a:extLst>
                <a:ext uri="{63B3BB69-23CF-44E3-9099-C40C66FF867C}">
                  <a14:compatExt spid="_x0000_s17527"/>
                </a:ext>
                <a:ext uri="{FF2B5EF4-FFF2-40B4-BE49-F238E27FC236}">
                  <a16:creationId xmlns:a16="http://schemas.microsoft.com/office/drawing/2014/main" id="{00000000-0008-0000-0000-00007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393207</xdr:row>
          <xdr:rowOff>38100</xdr:rowOff>
        </xdr:from>
        <xdr:to>
          <xdr:col>1792</xdr:col>
          <xdr:colOff>390525</xdr:colOff>
          <xdr:row>393211</xdr:row>
          <xdr:rowOff>104775</xdr:rowOff>
        </xdr:to>
        <xdr:sp macro="" textlink="">
          <xdr:nvSpPr>
            <xdr:cNvPr id="17528" name="Object 120" hidden="1">
              <a:extLst>
                <a:ext uri="{63B3BB69-23CF-44E3-9099-C40C66FF867C}">
                  <a14:compatExt spid="_x0000_s17528"/>
                </a:ext>
                <a:ext uri="{FF2B5EF4-FFF2-40B4-BE49-F238E27FC236}">
                  <a16:creationId xmlns:a16="http://schemas.microsoft.com/office/drawing/2014/main" id="{00000000-0008-0000-0000-00007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458743</xdr:row>
          <xdr:rowOff>38100</xdr:rowOff>
        </xdr:from>
        <xdr:to>
          <xdr:col>1792</xdr:col>
          <xdr:colOff>390525</xdr:colOff>
          <xdr:row>458747</xdr:row>
          <xdr:rowOff>104775</xdr:rowOff>
        </xdr:to>
        <xdr:sp macro="" textlink="">
          <xdr:nvSpPr>
            <xdr:cNvPr id="17529" name="Object 121" hidden="1">
              <a:extLst>
                <a:ext uri="{63B3BB69-23CF-44E3-9099-C40C66FF867C}">
                  <a14:compatExt spid="_x0000_s17529"/>
                </a:ext>
                <a:ext uri="{FF2B5EF4-FFF2-40B4-BE49-F238E27FC236}">
                  <a16:creationId xmlns:a16="http://schemas.microsoft.com/office/drawing/2014/main" id="{00000000-0008-0000-0000-00007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524279</xdr:row>
          <xdr:rowOff>38100</xdr:rowOff>
        </xdr:from>
        <xdr:to>
          <xdr:col>1792</xdr:col>
          <xdr:colOff>390525</xdr:colOff>
          <xdr:row>524283</xdr:row>
          <xdr:rowOff>104775</xdr:rowOff>
        </xdr:to>
        <xdr:sp macro="" textlink="">
          <xdr:nvSpPr>
            <xdr:cNvPr id="17530" name="Object 122" hidden="1">
              <a:extLst>
                <a:ext uri="{63B3BB69-23CF-44E3-9099-C40C66FF867C}">
                  <a14:compatExt spid="_x0000_s17530"/>
                </a:ext>
                <a:ext uri="{FF2B5EF4-FFF2-40B4-BE49-F238E27FC236}">
                  <a16:creationId xmlns:a16="http://schemas.microsoft.com/office/drawing/2014/main" id="{00000000-0008-0000-0000-00007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589815</xdr:row>
          <xdr:rowOff>38100</xdr:rowOff>
        </xdr:from>
        <xdr:to>
          <xdr:col>1792</xdr:col>
          <xdr:colOff>390525</xdr:colOff>
          <xdr:row>589819</xdr:row>
          <xdr:rowOff>104775</xdr:rowOff>
        </xdr:to>
        <xdr:sp macro="" textlink="">
          <xdr:nvSpPr>
            <xdr:cNvPr id="17531" name="Object 123" hidden="1">
              <a:extLst>
                <a:ext uri="{63B3BB69-23CF-44E3-9099-C40C66FF867C}">
                  <a14:compatExt spid="_x0000_s17531"/>
                </a:ext>
                <a:ext uri="{FF2B5EF4-FFF2-40B4-BE49-F238E27FC236}">
                  <a16:creationId xmlns:a16="http://schemas.microsoft.com/office/drawing/2014/main" id="{00000000-0008-0000-0000-00007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655351</xdr:row>
          <xdr:rowOff>38100</xdr:rowOff>
        </xdr:from>
        <xdr:to>
          <xdr:col>1792</xdr:col>
          <xdr:colOff>390525</xdr:colOff>
          <xdr:row>655355</xdr:row>
          <xdr:rowOff>104775</xdr:rowOff>
        </xdr:to>
        <xdr:sp macro="" textlink="">
          <xdr:nvSpPr>
            <xdr:cNvPr id="17532" name="Object 124" hidden="1">
              <a:extLst>
                <a:ext uri="{63B3BB69-23CF-44E3-9099-C40C66FF867C}">
                  <a14:compatExt spid="_x0000_s17532"/>
                </a:ext>
                <a:ext uri="{FF2B5EF4-FFF2-40B4-BE49-F238E27FC236}">
                  <a16:creationId xmlns:a16="http://schemas.microsoft.com/office/drawing/2014/main" id="{00000000-0008-0000-0000-00007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720887</xdr:row>
          <xdr:rowOff>38100</xdr:rowOff>
        </xdr:from>
        <xdr:to>
          <xdr:col>1792</xdr:col>
          <xdr:colOff>390525</xdr:colOff>
          <xdr:row>720891</xdr:row>
          <xdr:rowOff>104775</xdr:rowOff>
        </xdr:to>
        <xdr:sp macro="" textlink="">
          <xdr:nvSpPr>
            <xdr:cNvPr id="17533" name="Object 125" hidden="1">
              <a:extLst>
                <a:ext uri="{63B3BB69-23CF-44E3-9099-C40C66FF867C}">
                  <a14:compatExt spid="_x0000_s17533"/>
                </a:ext>
                <a:ext uri="{FF2B5EF4-FFF2-40B4-BE49-F238E27FC236}">
                  <a16:creationId xmlns:a16="http://schemas.microsoft.com/office/drawing/2014/main" id="{00000000-0008-0000-0000-00007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786423</xdr:row>
          <xdr:rowOff>38100</xdr:rowOff>
        </xdr:from>
        <xdr:to>
          <xdr:col>1792</xdr:col>
          <xdr:colOff>390525</xdr:colOff>
          <xdr:row>786427</xdr:row>
          <xdr:rowOff>104775</xdr:rowOff>
        </xdr:to>
        <xdr:sp macro="" textlink="">
          <xdr:nvSpPr>
            <xdr:cNvPr id="17534" name="Object 126" hidden="1">
              <a:extLst>
                <a:ext uri="{63B3BB69-23CF-44E3-9099-C40C66FF867C}">
                  <a14:compatExt spid="_x0000_s17534"/>
                </a:ext>
                <a:ext uri="{FF2B5EF4-FFF2-40B4-BE49-F238E27FC236}">
                  <a16:creationId xmlns:a16="http://schemas.microsoft.com/office/drawing/2014/main" id="{00000000-0008-0000-0000-00007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851959</xdr:row>
          <xdr:rowOff>38100</xdr:rowOff>
        </xdr:from>
        <xdr:to>
          <xdr:col>1792</xdr:col>
          <xdr:colOff>390525</xdr:colOff>
          <xdr:row>851963</xdr:row>
          <xdr:rowOff>104775</xdr:rowOff>
        </xdr:to>
        <xdr:sp macro="" textlink="">
          <xdr:nvSpPr>
            <xdr:cNvPr id="17535" name="Object 127" hidden="1">
              <a:extLst>
                <a:ext uri="{63B3BB69-23CF-44E3-9099-C40C66FF867C}">
                  <a14:compatExt spid="_x0000_s17535"/>
                </a:ext>
                <a:ext uri="{FF2B5EF4-FFF2-40B4-BE49-F238E27FC236}">
                  <a16:creationId xmlns:a16="http://schemas.microsoft.com/office/drawing/2014/main" id="{00000000-0008-0000-0000-00007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917495</xdr:row>
          <xdr:rowOff>38100</xdr:rowOff>
        </xdr:from>
        <xdr:to>
          <xdr:col>1792</xdr:col>
          <xdr:colOff>390525</xdr:colOff>
          <xdr:row>917499</xdr:row>
          <xdr:rowOff>104775</xdr:rowOff>
        </xdr:to>
        <xdr:sp macro="" textlink="">
          <xdr:nvSpPr>
            <xdr:cNvPr id="17536" name="Object 128" hidden="1">
              <a:extLst>
                <a:ext uri="{63B3BB69-23CF-44E3-9099-C40C66FF867C}">
                  <a14:compatExt spid="_x0000_s17536"/>
                </a:ext>
                <a:ext uri="{FF2B5EF4-FFF2-40B4-BE49-F238E27FC236}">
                  <a16:creationId xmlns:a16="http://schemas.microsoft.com/office/drawing/2014/main" id="{00000000-0008-0000-0000-00008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1791</xdr:col>
          <xdr:colOff>238125</xdr:colOff>
          <xdr:row>983031</xdr:row>
          <xdr:rowOff>38100</xdr:rowOff>
        </xdr:from>
        <xdr:to>
          <xdr:col>1792</xdr:col>
          <xdr:colOff>390525</xdr:colOff>
          <xdr:row>983035</xdr:row>
          <xdr:rowOff>104775</xdr:rowOff>
        </xdr:to>
        <xdr:sp macro="" textlink="">
          <xdr:nvSpPr>
            <xdr:cNvPr id="17537" name="Object 129" hidden="1">
              <a:extLst>
                <a:ext uri="{63B3BB69-23CF-44E3-9099-C40C66FF867C}">
                  <a14:compatExt spid="_x0000_s17537"/>
                </a:ext>
                <a:ext uri="{FF2B5EF4-FFF2-40B4-BE49-F238E27FC236}">
                  <a16:creationId xmlns:a16="http://schemas.microsoft.com/office/drawing/2014/main" id="{00000000-0008-0000-0000-00008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0</xdr:row>
          <xdr:rowOff>38100</xdr:rowOff>
        </xdr:from>
        <xdr:to>
          <xdr:col>2048</xdr:col>
          <xdr:colOff>390525</xdr:colOff>
          <xdr:row>4</xdr:row>
          <xdr:rowOff>104775</xdr:rowOff>
        </xdr:to>
        <xdr:sp macro="" textlink="">
          <xdr:nvSpPr>
            <xdr:cNvPr id="17538" name="Object 130" hidden="1">
              <a:extLst>
                <a:ext uri="{63B3BB69-23CF-44E3-9099-C40C66FF867C}">
                  <a14:compatExt spid="_x0000_s17538"/>
                </a:ext>
                <a:ext uri="{FF2B5EF4-FFF2-40B4-BE49-F238E27FC236}">
                  <a16:creationId xmlns:a16="http://schemas.microsoft.com/office/drawing/2014/main" id="{00000000-0008-0000-0000-00008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65527</xdr:row>
          <xdr:rowOff>38100</xdr:rowOff>
        </xdr:from>
        <xdr:to>
          <xdr:col>2048</xdr:col>
          <xdr:colOff>390525</xdr:colOff>
          <xdr:row>65531</xdr:row>
          <xdr:rowOff>104775</xdr:rowOff>
        </xdr:to>
        <xdr:sp macro="" textlink="">
          <xdr:nvSpPr>
            <xdr:cNvPr id="17539" name="Object 131" hidden="1">
              <a:extLst>
                <a:ext uri="{63B3BB69-23CF-44E3-9099-C40C66FF867C}">
                  <a14:compatExt spid="_x0000_s17539"/>
                </a:ext>
                <a:ext uri="{FF2B5EF4-FFF2-40B4-BE49-F238E27FC236}">
                  <a16:creationId xmlns:a16="http://schemas.microsoft.com/office/drawing/2014/main" id="{00000000-0008-0000-0000-00008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131063</xdr:row>
          <xdr:rowOff>38100</xdr:rowOff>
        </xdr:from>
        <xdr:to>
          <xdr:col>2048</xdr:col>
          <xdr:colOff>390525</xdr:colOff>
          <xdr:row>131067</xdr:row>
          <xdr:rowOff>104775</xdr:rowOff>
        </xdr:to>
        <xdr:sp macro="" textlink="">
          <xdr:nvSpPr>
            <xdr:cNvPr id="17540" name="Object 132" hidden="1">
              <a:extLst>
                <a:ext uri="{63B3BB69-23CF-44E3-9099-C40C66FF867C}">
                  <a14:compatExt spid="_x0000_s17540"/>
                </a:ext>
                <a:ext uri="{FF2B5EF4-FFF2-40B4-BE49-F238E27FC236}">
                  <a16:creationId xmlns:a16="http://schemas.microsoft.com/office/drawing/2014/main" id="{00000000-0008-0000-0000-00008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196599</xdr:row>
          <xdr:rowOff>38100</xdr:rowOff>
        </xdr:from>
        <xdr:to>
          <xdr:col>2048</xdr:col>
          <xdr:colOff>390525</xdr:colOff>
          <xdr:row>196603</xdr:row>
          <xdr:rowOff>104775</xdr:rowOff>
        </xdr:to>
        <xdr:sp macro="" textlink="">
          <xdr:nvSpPr>
            <xdr:cNvPr id="17541" name="Object 133" hidden="1">
              <a:extLst>
                <a:ext uri="{63B3BB69-23CF-44E3-9099-C40C66FF867C}">
                  <a14:compatExt spid="_x0000_s17541"/>
                </a:ext>
                <a:ext uri="{FF2B5EF4-FFF2-40B4-BE49-F238E27FC236}">
                  <a16:creationId xmlns:a16="http://schemas.microsoft.com/office/drawing/2014/main" id="{00000000-0008-0000-0000-00008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262135</xdr:row>
          <xdr:rowOff>38100</xdr:rowOff>
        </xdr:from>
        <xdr:to>
          <xdr:col>2048</xdr:col>
          <xdr:colOff>390525</xdr:colOff>
          <xdr:row>262139</xdr:row>
          <xdr:rowOff>104775</xdr:rowOff>
        </xdr:to>
        <xdr:sp macro="" textlink="">
          <xdr:nvSpPr>
            <xdr:cNvPr id="17542" name="Object 134" hidden="1">
              <a:extLst>
                <a:ext uri="{63B3BB69-23CF-44E3-9099-C40C66FF867C}">
                  <a14:compatExt spid="_x0000_s17542"/>
                </a:ext>
                <a:ext uri="{FF2B5EF4-FFF2-40B4-BE49-F238E27FC236}">
                  <a16:creationId xmlns:a16="http://schemas.microsoft.com/office/drawing/2014/main" id="{00000000-0008-0000-0000-00008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327671</xdr:row>
          <xdr:rowOff>38100</xdr:rowOff>
        </xdr:from>
        <xdr:to>
          <xdr:col>2048</xdr:col>
          <xdr:colOff>390525</xdr:colOff>
          <xdr:row>327675</xdr:row>
          <xdr:rowOff>104775</xdr:rowOff>
        </xdr:to>
        <xdr:sp macro="" textlink="">
          <xdr:nvSpPr>
            <xdr:cNvPr id="17543" name="Object 135" hidden="1">
              <a:extLst>
                <a:ext uri="{63B3BB69-23CF-44E3-9099-C40C66FF867C}">
                  <a14:compatExt spid="_x0000_s17543"/>
                </a:ext>
                <a:ext uri="{FF2B5EF4-FFF2-40B4-BE49-F238E27FC236}">
                  <a16:creationId xmlns:a16="http://schemas.microsoft.com/office/drawing/2014/main" id="{00000000-0008-0000-0000-00008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393207</xdr:row>
          <xdr:rowOff>38100</xdr:rowOff>
        </xdr:from>
        <xdr:to>
          <xdr:col>2048</xdr:col>
          <xdr:colOff>390525</xdr:colOff>
          <xdr:row>393211</xdr:row>
          <xdr:rowOff>104775</xdr:rowOff>
        </xdr:to>
        <xdr:sp macro="" textlink="">
          <xdr:nvSpPr>
            <xdr:cNvPr id="17544" name="Object 136" hidden="1">
              <a:extLst>
                <a:ext uri="{63B3BB69-23CF-44E3-9099-C40C66FF867C}">
                  <a14:compatExt spid="_x0000_s17544"/>
                </a:ext>
                <a:ext uri="{FF2B5EF4-FFF2-40B4-BE49-F238E27FC236}">
                  <a16:creationId xmlns:a16="http://schemas.microsoft.com/office/drawing/2014/main" id="{00000000-0008-0000-0000-00008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458743</xdr:row>
          <xdr:rowOff>38100</xdr:rowOff>
        </xdr:from>
        <xdr:to>
          <xdr:col>2048</xdr:col>
          <xdr:colOff>390525</xdr:colOff>
          <xdr:row>458747</xdr:row>
          <xdr:rowOff>104775</xdr:rowOff>
        </xdr:to>
        <xdr:sp macro="" textlink="">
          <xdr:nvSpPr>
            <xdr:cNvPr id="17545" name="Object 137" hidden="1">
              <a:extLst>
                <a:ext uri="{63B3BB69-23CF-44E3-9099-C40C66FF867C}">
                  <a14:compatExt spid="_x0000_s17545"/>
                </a:ext>
                <a:ext uri="{FF2B5EF4-FFF2-40B4-BE49-F238E27FC236}">
                  <a16:creationId xmlns:a16="http://schemas.microsoft.com/office/drawing/2014/main" id="{00000000-0008-0000-0000-00008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524279</xdr:row>
          <xdr:rowOff>38100</xdr:rowOff>
        </xdr:from>
        <xdr:to>
          <xdr:col>2048</xdr:col>
          <xdr:colOff>390525</xdr:colOff>
          <xdr:row>524283</xdr:row>
          <xdr:rowOff>104775</xdr:rowOff>
        </xdr:to>
        <xdr:sp macro="" textlink="">
          <xdr:nvSpPr>
            <xdr:cNvPr id="17546" name="Object 138" hidden="1">
              <a:extLst>
                <a:ext uri="{63B3BB69-23CF-44E3-9099-C40C66FF867C}">
                  <a14:compatExt spid="_x0000_s17546"/>
                </a:ext>
                <a:ext uri="{FF2B5EF4-FFF2-40B4-BE49-F238E27FC236}">
                  <a16:creationId xmlns:a16="http://schemas.microsoft.com/office/drawing/2014/main" id="{00000000-0008-0000-0000-00008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589815</xdr:row>
          <xdr:rowOff>38100</xdr:rowOff>
        </xdr:from>
        <xdr:to>
          <xdr:col>2048</xdr:col>
          <xdr:colOff>390525</xdr:colOff>
          <xdr:row>589819</xdr:row>
          <xdr:rowOff>104775</xdr:rowOff>
        </xdr:to>
        <xdr:sp macro="" textlink="">
          <xdr:nvSpPr>
            <xdr:cNvPr id="17547" name="Object 139" hidden="1">
              <a:extLst>
                <a:ext uri="{63B3BB69-23CF-44E3-9099-C40C66FF867C}">
                  <a14:compatExt spid="_x0000_s17547"/>
                </a:ext>
                <a:ext uri="{FF2B5EF4-FFF2-40B4-BE49-F238E27FC236}">
                  <a16:creationId xmlns:a16="http://schemas.microsoft.com/office/drawing/2014/main" id="{00000000-0008-0000-0000-00008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655351</xdr:row>
          <xdr:rowOff>38100</xdr:rowOff>
        </xdr:from>
        <xdr:to>
          <xdr:col>2048</xdr:col>
          <xdr:colOff>390525</xdr:colOff>
          <xdr:row>655355</xdr:row>
          <xdr:rowOff>104775</xdr:rowOff>
        </xdr:to>
        <xdr:sp macro="" textlink="">
          <xdr:nvSpPr>
            <xdr:cNvPr id="17548" name="Object 140" hidden="1">
              <a:extLst>
                <a:ext uri="{63B3BB69-23CF-44E3-9099-C40C66FF867C}">
                  <a14:compatExt spid="_x0000_s17548"/>
                </a:ext>
                <a:ext uri="{FF2B5EF4-FFF2-40B4-BE49-F238E27FC236}">
                  <a16:creationId xmlns:a16="http://schemas.microsoft.com/office/drawing/2014/main" id="{00000000-0008-0000-0000-00008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720887</xdr:row>
          <xdr:rowOff>38100</xdr:rowOff>
        </xdr:from>
        <xdr:to>
          <xdr:col>2048</xdr:col>
          <xdr:colOff>390525</xdr:colOff>
          <xdr:row>720891</xdr:row>
          <xdr:rowOff>104775</xdr:rowOff>
        </xdr:to>
        <xdr:sp macro="" textlink="">
          <xdr:nvSpPr>
            <xdr:cNvPr id="17549" name="Object 141" hidden="1">
              <a:extLst>
                <a:ext uri="{63B3BB69-23CF-44E3-9099-C40C66FF867C}">
                  <a14:compatExt spid="_x0000_s17549"/>
                </a:ext>
                <a:ext uri="{FF2B5EF4-FFF2-40B4-BE49-F238E27FC236}">
                  <a16:creationId xmlns:a16="http://schemas.microsoft.com/office/drawing/2014/main" id="{00000000-0008-0000-0000-00008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786423</xdr:row>
          <xdr:rowOff>38100</xdr:rowOff>
        </xdr:from>
        <xdr:to>
          <xdr:col>2048</xdr:col>
          <xdr:colOff>390525</xdr:colOff>
          <xdr:row>786427</xdr:row>
          <xdr:rowOff>104775</xdr:rowOff>
        </xdr:to>
        <xdr:sp macro="" textlink="">
          <xdr:nvSpPr>
            <xdr:cNvPr id="17550" name="Object 142" hidden="1">
              <a:extLst>
                <a:ext uri="{63B3BB69-23CF-44E3-9099-C40C66FF867C}">
                  <a14:compatExt spid="_x0000_s17550"/>
                </a:ext>
                <a:ext uri="{FF2B5EF4-FFF2-40B4-BE49-F238E27FC236}">
                  <a16:creationId xmlns:a16="http://schemas.microsoft.com/office/drawing/2014/main" id="{00000000-0008-0000-0000-00008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851959</xdr:row>
          <xdr:rowOff>38100</xdr:rowOff>
        </xdr:from>
        <xdr:to>
          <xdr:col>2048</xdr:col>
          <xdr:colOff>390525</xdr:colOff>
          <xdr:row>851963</xdr:row>
          <xdr:rowOff>104775</xdr:rowOff>
        </xdr:to>
        <xdr:sp macro="" textlink="">
          <xdr:nvSpPr>
            <xdr:cNvPr id="17551" name="Object 143" hidden="1">
              <a:extLst>
                <a:ext uri="{63B3BB69-23CF-44E3-9099-C40C66FF867C}">
                  <a14:compatExt spid="_x0000_s17551"/>
                </a:ext>
                <a:ext uri="{FF2B5EF4-FFF2-40B4-BE49-F238E27FC236}">
                  <a16:creationId xmlns:a16="http://schemas.microsoft.com/office/drawing/2014/main" id="{00000000-0008-0000-0000-00008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917495</xdr:row>
          <xdr:rowOff>38100</xdr:rowOff>
        </xdr:from>
        <xdr:to>
          <xdr:col>2048</xdr:col>
          <xdr:colOff>390525</xdr:colOff>
          <xdr:row>917499</xdr:row>
          <xdr:rowOff>104775</xdr:rowOff>
        </xdr:to>
        <xdr:sp macro="" textlink="">
          <xdr:nvSpPr>
            <xdr:cNvPr id="17552" name="Object 144" hidden="1">
              <a:extLst>
                <a:ext uri="{63B3BB69-23CF-44E3-9099-C40C66FF867C}">
                  <a14:compatExt spid="_x0000_s17552"/>
                </a:ext>
                <a:ext uri="{FF2B5EF4-FFF2-40B4-BE49-F238E27FC236}">
                  <a16:creationId xmlns:a16="http://schemas.microsoft.com/office/drawing/2014/main" id="{00000000-0008-0000-0000-00009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2047</xdr:col>
          <xdr:colOff>238125</xdr:colOff>
          <xdr:row>983031</xdr:row>
          <xdr:rowOff>38100</xdr:rowOff>
        </xdr:from>
        <xdr:to>
          <xdr:col>2048</xdr:col>
          <xdr:colOff>390525</xdr:colOff>
          <xdr:row>983035</xdr:row>
          <xdr:rowOff>104775</xdr:rowOff>
        </xdr:to>
        <xdr:sp macro="" textlink="">
          <xdr:nvSpPr>
            <xdr:cNvPr id="17553" name="Object 145" hidden="1">
              <a:extLst>
                <a:ext uri="{63B3BB69-23CF-44E3-9099-C40C66FF867C}">
                  <a14:compatExt spid="_x0000_s17553"/>
                </a:ext>
                <a:ext uri="{FF2B5EF4-FFF2-40B4-BE49-F238E27FC236}">
                  <a16:creationId xmlns:a16="http://schemas.microsoft.com/office/drawing/2014/main" id="{00000000-0008-0000-0000-00009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0</xdr:row>
          <xdr:rowOff>38100</xdr:rowOff>
        </xdr:from>
        <xdr:to>
          <xdr:col>2304</xdr:col>
          <xdr:colOff>390525</xdr:colOff>
          <xdr:row>4</xdr:row>
          <xdr:rowOff>104775</xdr:rowOff>
        </xdr:to>
        <xdr:sp macro="" textlink="">
          <xdr:nvSpPr>
            <xdr:cNvPr id="17554" name="Object 146" hidden="1">
              <a:extLst>
                <a:ext uri="{63B3BB69-23CF-44E3-9099-C40C66FF867C}">
                  <a14:compatExt spid="_x0000_s17554"/>
                </a:ext>
                <a:ext uri="{FF2B5EF4-FFF2-40B4-BE49-F238E27FC236}">
                  <a16:creationId xmlns:a16="http://schemas.microsoft.com/office/drawing/2014/main" id="{00000000-0008-0000-0000-00009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65527</xdr:row>
          <xdr:rowOff>38100</xdr:rowOff>
        </xdr:from>
        <xdr:to>
          <xdr:col>2304</xdr:col>
          <xdr:colOff>390525</xdr:colOff>
          <xdr:row>65531</xdr:row>
          <xdr:rowOff>104775</xdr:rowOff>
        </xdr:to>
        <xdr:sp macro="" textlink="">
          <xdr:nvSpPr>
            <xdr:cNvPr id="17555" name="Object 147" hidden="1">
              <a:extLst>
                <a:ext uri="{63B3BB69-23CF-44E3-9099-C40C66FF867C}">
                  <a14:compatExt spid="_x0000_s17555"/>
                </a:ext>
                <a:ext uri="{FF2B5EF4-FFF2-40B4-BE49-F238E27FC236}">
                  <a16:creationId xmlns:a16="http://schemas.microsoft.com/office/drawing/2014/main" id="{00000000-0008-0000-0000-00009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131063</xdr:row>
          <xdr:rowOff>38100</xdr:rowOff>
        </xdr:from>
        <xdr:to>
          <xdr:col>2304</xdr:col>
          <xdr:colOff>390525</xdr:colOff>
          <xdr:row>131067</xdr:row>
          <xdr:rowOff>104775</xdr:rowOff>
        </xdr:to>
        <xdr:sp macro="" textlink="">
          <xdr:nvSpPr>
            <xdr:cNvPr id="17556" name="Object 148" hidden="1">
              <a:extLst>
                <a:ext uri="{63B3BB69-23CF-44E3-9099-C40C66FF867C}">
                  <a14:compatExt spid="_x0000_s17556"/>
                </a:ext>
                <a:ext uri="{FF2B5EF4-FFF2-40B4-BE49-F238E27FC236}">
                  <a16:creationId xmlns:a16="http://schemas.microsoft.com/office/drawing/2014/main" id="{00000000-0008-0000-0000-00009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196599</xdr:row>
          <xdr:rowOff>38100</xdr:rowOff>
        </xdr:from>
        <xdr:to>
          <xdr:col>2304</xdr:col>
          <xdr:colOff>390525</xdr:colOff>
          <xdr:row>196603</xdr:row>
          <xdr:rowOff>104775</xdr:rowOff>
        </xdr:to>
        <xdr:sp macro="" textlink="">
          <xdr:nvSpPr>
            <xdr:cNvPr id="17557" name="Object 149" hidden="1">
              <a:extLst>
                <a:ext uri="{63B3BB69-23CF-44E3-9099-C40C66FF867C}">
                  <a14:compatExt spid="_x0000_s17557"/>
                </a:ext>
                <a:ext uri="{FF2B5EF4-FFF2-40B4-BE49-F238E27FC236}">
                  <a16:creationId xmlns:a16="http://schemas.microsoft.com/office/drawing/2014/main" id="{00000000-0008-0000-0000-00009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262135</xdr:row>
          <xdr:rowOff>38100</xdr:rowOff>
        </xdr:from>
        <xdr:to>
          <xdr:col>2304</xdr:col>
          <xdr:colOff>390525</xdr:colOff>
          <xdr:row>262139</xdr:row>
          <xdr:rowOff>104775</xdr:rowOff>
        </xdr:to>
        <xdr:sp macro="" textlink="">
          <xdr:nvSpPr>
            <xdr:cNvPr id="17558" name="Object 150" hidden="1">
              <a:extLst>
                <a:ext uri="{63B3BB69-23CF-44E3-9099-C40C66FF867C}">
                  <a14:compatExt spid="_x0000_s17558"/>
                </a:ext>
                <a:ext uri="{FF2B5EF4-FFF2-40B4-BE49-F238E27FC236}">
                  <a16:creationId xmlns:a16="http://schemas.microsoft.com/office/drawing/2014/main" id="{00000000-0008-0000-0000-00009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327671</xdr:row>
          <xdr:rowOff>38100</xdr:rowOff>
        </xdr:from>
        <xdr:to>
          <xdr:col>2304</xdr:col>
          <xdr:colOff>390525</xdr:colOff>
          <xdr:row>327675</xdr:row>
          <xdr:rowOff>104775</xdr:rowOff>
        </xdr:to>
        <xdr:sp macro="" textlink="">
          <xdr:nvSpPr>
            <xdr:cNvPr id="17559" name="Object 151" hidden="1">
              <a:extLst>
                <a:ext uri="{63B3BB69-23CF-44E3-9099-C40C66FF867C}">
                  <a14:compatExt spid="_x0000_s17559"/>
                </a:ext>
                <a:ext uri="{FF2B5EF4-FFF2-40B4-BE49-F238E27FC236}">
                  <a16:creationId xmlns:a16="http://schemas.microsoft.com/office/drawing/2014/main" id="{00000000-0008-0000-0000-00009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393207</xdr:row>
          <xdr:rowOff>38100</xdr:rowOff>
        </xdr:from>
        <xdr:to>
          <xdr:col>2304</xdr:col>
          <xdr:colOff>390525</xdr:colOff>
          <xdr:row>393211</xdr:row>
          <xdr:rowOff>104775</xdr:rowOff>
        </xdr:to>
        <xdr:sp macro="" textlink="">
          <xdr:nvSpPr>
            <xdr:cNvPr id="17560" name="Object 152" hidden="1">
              <a:extLst>
                <a:ext uri="{63B3BB69-23CF-44E3-9099-C40C66FF867C}">
                  <a14:compatExt spid="_x0000_s17560"/>
                </a:ext>
                <a:ext uri="{FF2B5EF4-FFF2-40B4-BE49-F238E27FC236}">
                  <a16:creationId xmlns:a16="http://schemas.microsoft.com/office/drawing/2014/main" id="{00000000-0008-0000-0000-00009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458743</xdr:row>
          <xdr:rowOff>38100</xdr:rowOff>
        </xdr:from>
        <xdr:to>
          <xdr:col>2304</xdr:col>
          <xdr:colOff>390525</xdr:colOff>
          <xdr:row>458747</xdr:row>
          <xdr:rowOff>104775</xdr:rowOff>
        </xdr:to>
        <xdr:sp macro="" textlink="">
          <xdr:nvSpPr>
            <xdr:cNvPr id="17561" name="Object 153" hidden="1">
              <a:extLst>
                <a:ext uri="{63B3BB69-23CF-44E3-9099-C40C66FF867C}">
                  <a14:compatExt spid="_x0000_s17561"/>
                </a:ext>
                <a:ext uri="{FF2B5EF4-FFF2-40B4-BE49-F238E27FC236}">
                  <a16:creationId xmlns:a16="http://schemas.microsoft.com/office/drawing/2014/main" id="{00000000-0008-0000-0000-00009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524279</xdr:row>
          <xdr:rowOff>38100</xdr:rowOff>
        </xdr:from>
        <xdr:to>
          <xdr:col>2304</xdr:col>
          <xdr:colOff>390525</xdr:colOff>
          <xdr:row>524283</xdr:row>
          <xdr:rowOff>104775</xdr:rowOff>
        </xdr:to>
        <xdr:sp macro="" textlink="">
          <xdr:nvSpPr>
            <xdr:cNvPr id="17562" name="Object 154" hidden="1">
              <a:extLst>
                <a:ext uri="{63B3BB69-23CF-44E3-9099-C40C66FF867C}">
                  <a14:compatExt spid="_x0000_s17562"/>
                </a:ext>
                <a:ext uri="{FF2B5EF4-FFF2-40B4-BE49-F238E27FC236}">
                  <a16:creationId xmlns:a16="http://schemas.microsoft.com/office/drawing/2014/main" id="{00000000-0008-0000-0000-00009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589815</xdr:row>
          <xdr:rowOff>38100</xdr:rowOff>
        </xdr:from>
        <xdr:to>
          <xdr:col>2304</xdr:col>
          <xdr:colOff>390525</xdr:colOff>
          <xdr:row>589819</xdr:row>
          <xdr:rowOff>104775</xdr:rowOff>
        </xdr:to>
        <xdr:sp macro="" textlink="">
          <xdr:nvSpPr>
            <xdr:cNvPr id="17563" name="Object 155" hidden="1">
              <a:extLst>
                <a:ext uri="{63B3BB69-23CF-44E3-9099-C40C66FF867C}">
                  <a14:compatExt spid="_x0000_s17563"/>
                </a:ext>
                <a:ext uri="{FF2B5EF4-FFF2-40B4-BE49-F238E27FC236}">
                  <a16:creationId xmlns:a16="http://schemas.microsoft.com/office/drawing/2014/main" id="{00000000-0008-0000-0000-00009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655351</xdr:row>
          <xdr:rowOff>38100</xdr:rowOff>
        </xdr:from>
        <xdr:to>
          <xdr:col>2304</xdr:col>
          <xdr:colOff>390525</xdr:colOff>
          <xdr:row>655355</xdr:row>
          <xdr:rowOff>104775</xdr:rowOff>
        </xdr:to>
        <xdr:sp macro="" textlink="">
          <xdr:nvSpPr>
            <xdr:cNvPr id="17564" name="Object 156" hidden="1">
              <a:extLst>
                <a:ext uri="{63B3BB69-23CF-44E3-9099-C40C66FF867C}">
                  <a14:compatExt spid="_x0000_s17564"/>
                </a:ext>
                <a:ext uri="{FF2B5EF4-FFF2-40B4-BE49-F238E27FC236}">
                  <a16:creationId xmlns:a16="http://schemas.microsoft.com/office/drawing/2014/main" id="{00000000-0008-0000-0000-00009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720887</xdr:row>
          <xdr:rowOff>38100</xdr:rowOff>
        </xdr:from>
        <xdr:to>
          <xdr:col>2304</xdr:col>
          <xdr:colOff>390525</xdr:colOff>
          <xdr:row>720891</xdr:row>
          <xdr:rowOff>104775</xdr:rowOff>
        </xdr:to>
        <xdr:sp macro="" textlink="">
          <xdr:nvSpPr>
            <xdr:cNvPr id="17565" name="Object 157" hidden="1">
              <a:extLst>
                <a:ext uri="{63B3BB69-23CF-44E3-9099-C40C66FF867C}">
                  <a14:compatExt spid="_x0000_s17565"/>
                </a:ext>
                <a:ext uri="{FF2B5EF4-FFF2-40B4-BE49-F238E27FC236}">
                  <a16:creationId xmlns:a16="http://schemas.microsoft.com/office/drawing/2014/main" id="{00000000-0008-0000-0000-00009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786423</xdr:row>
          <xdr:rowOff>38100</xdr:rowOff>
        </xdr:from>
        <xdr:to>
          <xdr:col>2304</xdr:col>
          <xdr:colOff>390525</xdr:colOff>
          <xdr:row>786427</xdr:row>
          <xdr:rowOff>104775</xdr:rowOff>
        </xdr:to>
        <xdr:sp macro="" textlink="">
          <xdr:nvSpPr>
            <xdr:cNvPr id="17566" name="Object 158" hidden="1">
              <a:extLst>
                <a:ext uri="{63B3BB69-23CF-44E3-9099-C40C66FF867C}">
                  <a14:compatExt spid="_x0000_s17566"/>
                </a:ext>
                <a:ext uri="{FF2B5EF4-FFF2-40B4-BE49-F238E27FC236}">
                  <a16:creationId xmlns:a16="http://schemas.microsoft.com/office/drawing/2014/main" id="{00000000-0008-0000-0000-00009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851959</xdr:row>
          <xdr:rowOff>38100</xdr:rowOff>
        </xdr:from>
        <xdr:to>
          <xdr:col>2304</xdr:col>
          <xdr:colOff>390525</xdr:colOff>
          <xdr:row>851963</xdr:row>
          <xdr:rowOff>104775</xdr:rowOff>
        </xdr:to>
        <xdr:sp macro="" textlink="">
          <xdr:nvSpPr>
            <xdr:cNvPr id="17567" name="Object 159" hidden="1">
              <a:extLst>
                <a:ext uri="{63B3BB69-23CF-44E3-9099-C40C66FF867C}">
                  <a14:compatExt spid="_x0000_s17567"/>
                </a:ext>
                <a:ext uri="{FF2B5EF4-FFF2-40B4-BE49-F238E27FC236}">
                  <a16:creationId xmlns:a16="http://schemas.microsoft.com/office/drawing/2014/main" id="{00000000-0008-0000-0000-00009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917495</xdr:row>
          <xdr:rowOff>38100</xdr:rowOff>
        </xdr:from>
        <xdr:to>
          <xdr:col>2304</xdr:col>
          <xdr:colOff>390525</xdr:colOff>
          <xdr:row>917499</xdr:row>
          <xdr:rowOff>104775</xdr:rowOff>
        </xdr:to>
        <xdr:sp macro="" textlink="">
          <xdr:nvSpPr>
            <xdr:cNvPr id="17568" name="Object 160" hidden="1">
              <a:extLst>
                <a:ext uri="{63B3BB69-23CF-44E3-9099-C40C66FF867C}">
                  <a14:compatExt spid="_x0000_s17568"/>
                </a:ext>
                <a:ext uri="{FF2B5EF4-FFF2-40B4-BE49-F238E27FC236}">
                  <a16:creationId xmlns:a16="http://schemas.microsoft.com/office/drawing/2014/main" id="{00000000-0008-0000-0000-0000A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2303</xdr:col>
          <xdr:colOff>238125</xdr:colOff>
          <xdr:row>983031</xdr:row>
          <xdr:rowOff>38100</xdr:rowOff>
        </xdr:from>
        <xdr:to>
          <xdr:col>2304</xdr:col>
          <xdr:colOff>390525</xdr:colOff>
          <xdr:row>983035</xdr:row>
          <xdr:rowOff>104775</xdr:rowOff>
        </xdr:to>
        <xdr:sp macro="" textlink="">
          <xdr:nvSpPr>
            <xdr:cNvPr id="17569" name="Object 161" hidden="1">
              <a:extLst>
                <a:ext uri="{63B3BB69-23CF-44E3-9099-C40C66FF867C}">
                  <a14:compatExt spid="_x0000_s17569"/>
                </a:ext>
                <a:ext uri="{FF2B5EF4-FFF2-40B4-BE49-F238E27FC236}">
                  <a16:creationId xmlns:a16="http://schemas.microsoft.com/office/drawing/2014/main" id="{00000000-0008-0000-0000-0000A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0</xdr:row>
          <xdr:rowOff>38100</xdr:rowOff>
        </xdr:from>
        <xdr:to>
          <xdr:col>2560</xdr:col>
          <xdr:colOff>390525</xdr:colOff>
          <xdr:row>4</xdr:row>
          <xdr:rowOff>104775</xdr:rowOff>
        </xdr:to>
        <xdr:sp macro="" textlink="">
          <xdr:nvSpPr>
            <xdr:cNvPr id="17570" name="Object 162" hidden="1">
              <a:extLst>
                <a:ext uri="{63B3BB69-23CF-44E3-9099-C40C66FF867C}">
                  <a14:compatExt spid="_x0000_s17570"/>
                </a:ext>
                <a:ext uri="{FF2B5EF4-FFF2-40B4-BE49-F238E27FC236}">
                  <a16:creationId xmlns:a16="http://schemas.microsoft.com/office/drawing/2014/main" id="{00000000-0008-0000-0000-0000A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65527</xdr:row>
          <xdr:rowOff>38100</xdr:rowOff>
        </xdr:from>
        <xdr:to>
          <xdr:col>2560</xdr:col>
          <xdr:colOff>390525</xdr:colOff>
          <xdr:row>65531</xdr:row>
          <xdr:rowOff>104775</xdr:rowOff>
        </xdr:to>
        <xdr:sp macro="" textlink="">
          <xdr:nvSpPr>
            <xdr:cNvPr id="17571" name="Object 163" hidden="1">
              <a:extLst>
                <a:ext uri="{63B3BB69-23CF-44E3-9099-C40C66FF867C}">
                  <a14:compatExt spid="_x0000_s17571"/>
                </a:ext>
                <a:ext uri="{FF2B5EF4-FFF2-40B4-BE49-F238E27FC236}">
                  <a16:creationId xmlns:a16="http://schemas.microsoft.com/office/drawing/2014/main" id="{00000000-0008-0000-0000-0000A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131063</xdr:row>
          <xdr:rowOff>38100</xdr:rowOff>
        </xdr:from>
        <xdr:to>
          <xdr:col>2560</xdr:col>
          <xdr:colOff>390525</xdr:colOff>
          <xdr:row>131067</xdr:row>
          <xdr:rowOff>104775</xdr:rowOff>
        </xdr:to>
        <xdr:sp macro="" textlink="">
          <xdr:nvSpPr>
            <xdr:cNvPr id="17572" name="Object 164" hidden="1">
              <a:extLst>
                <a:ext uri="{63B3BB69-23CF-44E3-9099-C40C66FF867C}">
                  <a14:compatExt spid="_x0000_s17572"/>
                </a:ext>
                <a:ext uri="{FF2B5EF4-FFF2-40B4-BE49-F238E27FC236}">
                  <a16:creationId xmlns:a16="http://schemas.microsoft.com/office/drawing/2014/main" id="{00000000-0008-0000-0000-0000A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196599</xdr:row>
          <xdr:rowOff>38100</xdr:rowOff>
        </xdr:from>
        <xdr:to>
          <xdr:col>2560</xdr:col>
          <xdr:colOff>390525</xdr:colOff>
          <xdr:row>196603</xdr:row>
          <xdr:rowOff>104775</xdr:rowOff>
        </xdr:to>
        <xdr:sp macro="" textlink="">
          <xdr:nvSpPr>
            <xdr:cNvPr id="17573" name="Object 165" hidden="1">
              <a:extLst>
                <a:ext uri="{63B3BB69-23CF-44E3-9099-C40C66FF867C}">
                  <a14:compatExt spid="_x0000_s17573"/>
                </a:ext>
                <a:ext uri="{FF2B5EF4-FFF2-40B4-BE49-F238E27FC236}">
                  <a16:creationId xmlns:a16="http://schemas.microsoft.com/office/drawing/2014/main" id="{00000000-0008-0000-0000-0000A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262135</xdr:row>
          <xdr:rowOff>38100</xdr:rowOff>
        </xdr:from>
        <xdr:to>
          <xdr:col>2560</xdr:col>
          <xdr:colOff>390525</xdr:colOff>
          <xdr:row>262139</xdr:row>
          <xdr:rowOff>104775</xdr:rowOff>
        </xdr:to>
        <xdr:sp macro="" textlink="">
          <xdr:nvSpPr>
            <xdr:cNvPr id="17574" name="Object 166" hidden="1">
              <a:extLst>
                <a:ext uri="{63B3BB69-23CF-44E3-9099-C40C66FF867C}">
                  <a14:compatExt spid="_x0000_s17574"/>
                </a:ext>
                <a:ext uri="{FF2B5EF4-FFF2-40B4-BE49-F238E27FC236}">
                  <a16:creationId xmlns:a16="http://schemas.microsoft.com/office/drawing/2014/main" id="{00000000-0008-0000-0000-0000A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327671</xdr:row>
          <xdr:rowOff>38100</xdr:rowOff>
        </xdr:from>
        <xdr:to>
          <xdr:col>2560</xdr:col>
          <xdr:colOff>390525</xdr:colOff>
          <xdr:row>327675</xdr:row>
          <xdr:rowOff>104775</xdr:rowOff>
        </xdr:to>
        <xdr:sp macro="" textlink="">
          <xdr:nvSpPr>
            <xdr:cNvPr id="17575" name="Object 167" hidden="1">
              <a:extLst>
                <a:ext uri="{63B3BB69-23CF-44E3-9099-C40C66FF867C}">
                  <a14:compatExt spid="_x0000_s17575"/>
                </a:ext>
                <a:ext uri="{FF2B5EF4-FFF2-40B4-BE49-F238E27FC236}">
                  <a16:creationId xmlns:a16="http://schemas.microsoft.com/office/drawing/2014/main" id="{00000000-0008-0000-0000-0000A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393207</xdr:row>
          <xdr:rowOff>38100</xdr:rowOff>
        </xdr:from>
        <xdr:to>
          <xdr:col>2560</xdr:col>
          <xdr:colOff>390525</xdr:colOff>
          <xdr:row>393211</xdr:row>
          <xdr:rowOff>104775</xdr:rowOff>
        </xdr:to>
        <xdr:sp macro="" textlink="">
          <xdr:nvSpPr>
            <xdr:cNvPr id="17576" name="Object 168" hidden="1">
              <a:extLst>
                <a:ext uri="{63B3BB69-23CF-44E3-9099-C40C66FF867C}">
                  <a14:compatExt spid="_x0000_s17576"/>
                </a:ext>
                <a:ext uri="{FF2B5EF4-FFF2-40B4-BE49-F238E27FC236}">
                  <a16:creationId xmlns:a16="http://schemas.microsoft.com/office/drawing/2014/main" id="{00000000-0008-0000-0000-0000A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458743</xdr:row>
          <xdr:rowOff>38100</xdr:rowOff>
        </xdr:from>
        <xdr:to>
          <xdr:col>2560</xdr:col>
          <xdr:colOff>390525</xdr:colOff>
          <xdr:row>458747</xdr:row>
          <xdr:rowOff>104775</xdr:rowOff>
        </xdr:to>
        <xdr:sp macro="" textlink="">
          <xdr:nvSpPr>
            <xdr:cNvPr id="17577" name="Object 169" hidden="1">
              <a:extLst>
                <a:ext uri="{63B3BB69-23CF-44E3-9099-C40C66FF867C}">
                  <a14:compatExt spid="_x0000_s17577"/>
                </a:ext>
                <a:ext uri="{FF2B5EF4-FFF2-40B4-BE49-F238E27FC236}">
                  <a16:creationId xmlns:a16="http://schemas.microsoft.com/office/drawing/2014/main" id="{00000000-0008-0000-0000-0000A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524279</xdr:row>
          <xdr:rowOff>38100</xdr:rowOff>
        </xdr:from>
        <xdr:to>
          <xdr:col>2560</xdr:col>
          <xdr:colOff>390525</xdr:colOff>
          <xdr:row>524283</xdr:row>
          <xdr:rowOff>104775</xdr:rowOff>
        </xdr:to>
        <xdr:sp macro="" textlink="">
          <xdr:nvSpPr>
            <xdr:cNvPr id="17578" name="Object 170" hidden="1">
              <a:extLst>
                <a:ext uri="{63B3BB69-23CF-44E3-9099-C40C66FF867C}">
                  <a14:compatExt spid="_x0000_s17578"/>
                </a:ext>
                <a:ext uri="{FF2B5EF4-FFF2-40B4-BE49-F238E27FC236}">
                  <a16:creationId xmlns:a16="http://schemas.microsoft.com/office/drawing/2014/main" id="{00000000-0008-0000-0000-0000A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589815</xdr:row>
          <xdr:rowOff>38100</xdr:rowOff>
        </xdr:from>
        <xdr:to>
          <xdr:col>2560</xdr:col>
          <xdr:colOff>390525</xdr:colOff>
          <xdr:row>589819</xdr:row>
          <xdr:rowOff>104775</xdr:rowOff>
        </xdr:to>
        <xdr:sp macro="" textlink="">
          <xdr:nvSpPr>
            <xdr:cNvPr id="17579" name="Object 171" hidden="1">
              <a:extLst>
                <a:ext uri="{63B3BB69-23CF-44E3-9099-C40C66FF867C}">
                  <a14:compatExt spid="_x0000_s17579"/>
                </a:ext>
                <a:ext uri="{FF2B5EF4-FFF2-40B4-BE49-F238E27FC236}">
                  <a16:creationId xmlns:a16="http://schemas.microsoft.com/office/drawing/2014/main" id="{00000000-0008-0000-0000-0000A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655351</xdr:row>
          <xdr:rowOff>38100</xdr:rowOff>
        </xdr:from>
        <xdr:to>
          <xdr:col>2560</xdr:col>
          <xdr:colOff>390525</xdr:colOff>
          <xdr:row>655355</xdr:row>
          <xdr:rowOff>104775</xdr:rowOff>
        </xdr:to>
        <xdr:sp macro="" textlink="">
          <xdr:nvSpPr>
            <xdr:cNvPr id="17580" name="Object 172" hidden="1">
              <a:extLst>
                <a:ext uri="{63B3BB69-23CF-44E3-9099-C40C66FF867C}">
                  <a14:compatExt spid="_x0000_s17580"/>
                </a:ext>
                <a:ext uri="{FF2B5EF4-FFF2-40B4-BE49-F238E27FC236}">
                  <a16:creationId xmlns:a16="http://schemas.microsoft.com/office/drawing/2014/main" id="{00000000-0008-0000-0000-0000A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720887</xdr:row>
          <xdr:rowOff>38100</xdr:rowOff>
        </xdr:from>
        <xdr:to>
          <xdr:col>2560</xdr:col>
          <xdr:colOff>390525</xdr:colOff>
          <xdr:row>720891</xdr:row>
          <xdr:rowOff>104775</xdr:rowOff>
        </xdr:to>
        <xdr:sp macro="" textlink="">
          <xdr:nvSpPr>
            <xdr:cNvPr id="17581" name="Object 173" hidden="1">
              <a:extLst>
                <a:ext uri="{63B3BB69-23CF-44E3-9099-C40C66FF867C}">
                  <a14:compatExt spid="_x0000_s17581"/>
                </a:ext>
                <a:ext uri="{FF2B5EF4-FFF2-40B4-BE49-F238E27FC236}">
                  <a16:creationId xmlns:a16="http://schemas.microsoft.com/office/drawing/2014/main" id="{00000000-0008-0000-0000-0000A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786423</xdr:row>
          <xdr:rowOff>38100</xdr:rowOff>
        </xdr:from>
        <xdr:to>
          <xdr:col>2560</xdr:col>
          <xdr:colOff>390525</xdr:colOff>
          <xdr:row>786427</xdr:row>
          <xdr:rowOff>104775</xdr:rowOff>
        </xdr:to>
        <xdr:sp macro="" textlink="">
          <xdr:nvSpPr>
            <xdr:cNvPr id="17582" name="Object 174" hidden="1">
              <a:extLst>
                <a:ext uri="{63B3BB69-23CF-44E3-9099-C40C66FF867C}">
                  <a14:compatExt spid="_x0000_s17582"/>
                </a:ext>
                <a:ext uri="{FF2B5EF4-FFF2-40B4-BE49-F238E27FC236}">
                  <a16:creationId xmlns:a16="http://schemas.microsoft.com/office/drawing/2014/main" id="{00000000-0008-0000-0000-0000A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851959</xdr:row>
          <xdr:rowOff>38100</xdr:rowOff>
        </xdr:from>
        <xdr:to>
          <xdr:col>2560</xdr:col>
          <xdr:colOff>390525</xdr:colOff>
          <xdr:row>851963</xdr:row>
          <xdr:rowOff>104775</xdr:rowOff>
        </xdr:to>
        <xdr:sp macro="" textlink="">
          <xdr:nvSpPr>
            <xdr:cNvPr id="17583" name="Object 175" hidden="1">
              <a:extLst>
                <a:ext uri="{63B3BB69-23CF-44E3-9099-C40C66FF867C}">
                  <a14:compatExt spid="_x0000_s17583"/>
                </a:ext>
                <a:ext uri="{FF2B5EF4-FFF2-40B4-BE49-F238E27FC236}">
                  <a16:creationId xmlns:a16="http://schemas.microsoft.com/office/drawing/2014/main" id="{00000000-0008-0000-0000-0000A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917495</xdr:row>
          <xdr:rowOff>38100</xdr:rowOff>
        </xdr:from>
        <xdr:to>
          <xdr:col>2560</xdr:col>
          <xdr:colOff>390525</xdr:colOff>
          <xdr:row>917499</xdr:row>
          <xdr:rowOff>104775</xdr:rowOff>
        </xdr:to>
        <xdr:sp macro="" textlink="">
          <xdr:nvSpPr>
            <xdr:cNvPr id="17584" name="Object 176" hidden="1">
              <a:extLst>
                <a:ext uri="{63B3BB69-23CF-44E3-9099-C40C66FF867C}">
                  <a14:compatExt spid="_x0000_s17584"/>
                </a:ext>
                <a:ext uri="{FF2B5EF4-FFF2-40B4-BE49-F238E27FC236}">
                  <a16:creationId xmlns:a16="http://schemas.microsoft.com/office/drawing/2014/main" id="{00000000-0008-0000-0000-0000B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2559</xdr:col>
          <xdr:colOff>238125</xdr:colOff>
          <xdr:row>983031</xdr:row>
          <xdr:rowOff>38100</xdr:rowOff>
        </xdr:from>
        <xdr:to>
          <xdr:col>2560</xdr:col>
          <xdr:colOff>390525</xdr:colOff>
          <xdr:row>983035</xdr:row>
          <xdr:rowOff>104775</xdr:rowOff>
        </xdr:to>
        <xdr:sp macro="" textlink="">
          <xdr:nvSpPr>
            <xdr:cNvPr id="17585" name="Object 177" hidden="1">
              <a:extLst>
                <a:ext uri="{63B3BB69-23CF-44E3-9099-C40C66FF867C}">
                  <a14:compatExt spid="_x0000_s17585"/>
                </a:ext>
                <a:ext uri="{FF2B5EF4-FFF2-40B4-BE49-F238E27FC236}">
                  <a16:creationId xmlns:a16="http://schemas.microsoft.com/office/drawing/2014/main" id="{00000000-0008-0000-0000-0000B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0</xdr:row>
          <xdr:rowOff>38100</xdr:rowOff>
        </xdr:from>
        <xdr:to>
          <xdr:col>2816</xdr:col>
          <xdr:colOff>390525</xdr:colOff>
          <xdr:row>4</xdr:row>
          <xdr:rowOff>104775</xdr:rowOff>
        </xdr:to>
        <xdr:sp macro="" textlink="">
          <xdr:nvSpPr>
            <xdr:cNvPr id="17586" name="Object 178" hidden="1">
              <a:extLst>
                <a:ext uri="{63B3BB69-23CF-44E3-9099-C40C66FF867C}">
                  <a14:compatExt spid="_x0000_s17586"/>
                </a:ext>
                <a:ext uri="{FF2B5EF4-FFF2-40B4-BE49-F238E27FC236}">
                  <a16:creationId xmlns:a16="http://schemas.microsoft.com/office/drawing/2014/main" id="{00000000-0008-0000-0000-0000B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65527</xdr:row>
          <xdr:rowOff>38100</xdr:rowOff>
        </xdr:from>
        <xdr:to>
          <xdr:col>2816</xdr:col>
          <xdr:colOff>390525</xdr:colOff>
          <xdr:row>65531</xdr:row>
          <xdr:rowOff>104775</xdr:rowOff>
        </xdr:to>
        <xdr:sp macro="" textlink="">
          <xdr:nvSpPr>
            <xdr:cNvPr id="17587" name="Object 179" hidden="1">
              <a:extLst>
                <a:ext uri="{63B3BB69-23CF-44E3-9099-C40C66FF867C}">
                  <a14:compatExt spid="_x0000_s17587"/>
                </a:ext>
                <a:ext uri="{FF2B5EF4-FFF2-40B4-BE49-F238E27FC236}">
                  <a16:creationId xmlns:a16="http://schemas.microsoft.com/office/drawing/2014/main" id="{00000000-0008-0000-0000-0000B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131063</xdr:row>
          <xdr:rowOff>38100</xdr:rowOff>
        </xdr:from>
        <xdr:to>
          <xdr:col>2816</xdr:col>
          <xdr:colOff>390525</xdr:colOff>
          <xdr:row>131067</xdr:row>
          <xdr:rowOff>104775</xdr:rowOff>
        </xdr:to>
        <xdr:sp macro="" textlink="">
          <xdr:nvSpPr>
            <xdr:cNvPr id="17588" name="Object 180" hidden="1">
              <a:extLst>
                <a:ext uri="{63B3BB69-23CF-44E3-9099-C40C66FF867C}">
                  <a14:compatExt spid="_x0000_s17588"/>
                </a:ext>
                <a:ext uri="{FF2B5EF4-FFF2-40B4-BE49-F238E27FC236}">
                  <a16:creationId xmlns:a16="http://schemas.microsoft.com/office/drawing/2014/main" id="{00000000-0008-0000-0000-0000B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196599</xdr:row>
          <xdr:rowOff>38100</xdr:rowOff>
        </xdr:from>
        <xdr:to>
          <xdr:col>2816</xdr:col>
          <xdr:colOff>390525</xdr:colOff>
          <xdr:row>196603</xdr:row>
          <xdr:rowOff>104775</xdr:rowOff>
        </xdr:to>
        <xdr:sp macro="" textlink="">
          <xdr:nvSpPr>
            <xdr:cNvPr id="17589" name="Object 181" hidden="1">
              <a:extLst>
                <a:ext uri="{63B3BB69-23CF-44E3-9099-C40C66FF867C}">
                  <a14:compatExt spid="_x0000_s17589"/>
                </a:ext>
                <a:ext uri="{FF2B5EF4-FFF2-40B4-BE49-F238E27FC236}">
                  <a16:creationId xmlns:a16="http://schemas.microsoft.com/office/drawing/2014/main" id="{00000000-0008-0000-0000-0000B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262135</xdr:row>
          <xdr:rowOff>38100</xdr:rowOff>
        </xdr:from>
        <xdr:to>
          <xdr:col>2816</xdr:col>
          <xdr:colOff>390525</xdr:colOff>
          <xdr:row>262139</xdr:row>
          <xdr:rowOff>104775</xdr:rowOff>
        </xdr:to>
        <xdr:sp macro="" textlink="">
          <xdr:nvSpPr>
            <xdr:cNvPr id="17590" name="Object 182" hidden="1">
              <a:extLst>
                <a:ext uri="{63B3BB69-23CF-44E3-9099-C40C66FF867C}">
                  <a14:compatExt spid="_x0000_s17590"/>
                </a:ext>
                <a:ext uri="{FF2B5EF4-FFF2-40B4-BE49-F238E27FC236}">
                  <a16:creationId xmlns:a16="http://schemas.microsoft.com/office/drawing/2014/main" id="{00000000-0008-0000-0000-0000B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327671</xdr:row>
          <xdr:rowOff>38100</xdr:rowOff>
        </xdr:from>
        <xdr:to>
          <xdr:col>2816</xdr:col>
          <xdr:colOff>390525</xdr:colOff>
          <xdr:row>327675</xdr:row>
          <xdr:rowOff>104775</xdr:rowOff>
        </xdr:to>
        <xdr:sp macro="" textlink="">
          <xdr:nvSpPr>
            <xdr:cNvPr id="17591" name="Object 183" hidden="1">
              <a:extLst>
                <a:ext uri="{63B3BB69-23CF-44E3-9099-C40C66FF867C}">
                  <a14:compatExt spid="_x0000_s17591"/>
                </a:ext>
                <a:ext uri="{FF2B5EF4-FFF2-40B4-BE49-F238E27FC236}">
                  <a16:creationId xmlns:a16="http://schemas.microsoft.com/office/drawing/2014/main" id="{00000000-0008-0000-0000-0000B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393207</xdr:row>
          <xdr:rowOff>38100</xdr:rowOff>
        </xdr:from>
        <xdr:to>
          <xdr:col>2816</xdr:col>
          <xdr:colOff>390525</xdr:colOff>
          <xdr:row>393211</xdr:row>
          <xdr:rowOff>104775</xdr:rowOff>
        </xdr:to>
        <xdr:sp macro="" textlink="">
          <xdr:nvSpPr>
            <xdr:cNvPr id="17592" name="Object 184" hidden="1">
              <a:extLst>
                <a:ext uri="{63B3BB69-23CF-44E3-9099-C40C66FF867C}">
                  <a14:compatExt spid="_x0000_s17592"/>
                </a:ext>
                <a:ext uri="{FF2B5EF4-FFF2-40B4-BE49-F238E27FC236}">
                  <a16:creationId xmlns:a16="http://schemas.microsoft.com/office/drawing/2014/main" id="{00000000-0008-0000-0000-0000B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458743</xdr:row>
          <xdr:rowOff>38100</xdr:rowOff>
        </xdr:from>
        <xdr:to>
          <xdr:col>2816</xdr:col>
          <xdr:colOff>390525</xdr:colOff>
          <xdr:row>458747</xdr:row>
          <xdr:rowOff>104775</xdr:rowOff>
        </xdr:to>
        <xdr:sp macro="" textlink="">
          <xdr:nvSpPr>
            <xdr:cNvPr id="17593" name="Object 185" hidden="1">
              <a:extLst>
                <a:ext uri="{63B3BB69-23CF-44E3-9099-C40C66FF867C}">
                  <a14:compatExt spid="_x0000_s17593"/>
                </a:ext>
                <a:ext uri="{FF2B5EF4-FFF2-40B4-BE49-F238E27FC236}">
                  <a16:creationId xmlns:a16="http://schemas.microsoft.com/office/drawing/2014/main" id="{00000000-0008-0000-0000-0000B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524279</xdr:row>
          <xdr:rowOff>38100</xdr:rowOff>
        </xdr:from>
        <xdr:to>
          <xdr:col>2816</xdr:col>
          <xdr:colOff>390525</xdr:colOff>
          <xdr:row>524283</xdr:row>
          <xdr:rowOff>104775</xdr:rowOff>
        </xdr:to>
        <xdr:sp macro="" textlink="">
          <xdr:nvSpPr>
            <xdr:cNvPr id="17594" name="Object 186" hidden="1">
              <a:extLst>
                <a:ext uri="{63B3BB69-23CF-44E3-9099-C40C66FF867C}">
                  <a14:compatExt spid="_x0000_s17594"/>
                </a:ext>
                <a:ext uri="{FF2B5EF4-FFF2-40B4-BE49-F238E27FC236}">
                  <a16:creationId xmlns:a16="http://schemas.microsoft.com/office/drawing/2014/main" id="{00000000-0008-0000-0000-0000B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589815</xdr:row>
          <xdr:rowOff>38100</xdr:rowOff>
        </xdr:from>
        <xdr:to>
          <xdr:col>2816</xdr:col>
          <xdr:colOff>390525</xdr:colOff>
          <xdr:row>589819</xdr:row>
          <xdr:rowOff>104775</xdr:rowOff>
        </xdr:to>
        <xdr:sp macro="" textlink="">
          <xdr:nvSpPr>
            <xdr:cNvPr id="17595" name="Object 187" hidden="1">
              <a:extLst>
                <a:ext uri="{63B3BB69-23CF-44E3-9099-C40C66FF867C}">
                  <a14:compatExt spid="_x0000_s17595"/>
                </a:ext>
                <a:ext uri="{FF2B5EF4-FFF2-40B4-BE49-F238E27FC236}">
                  <a16:creationId xmlns:a16="http://schemas.microsoft.com/office/drawing/2014/main" id="{00000000-0008-0000-0000-0000B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655351</xdr:row>
          <xdr:rowOff>38100</xdr:rowOff>
        </xdr:from>
        <xdr:to>
          <xdr:col>2816</xdr:col>
          <xdr:colOff>390525</xdr:colOff>
          <xdr:row>655355</xdr:row>
          <xdr:rowOff>104775</xdr:rowOff>
        </xdr:to>
        <xdr:sp macro="" textlink="">
          <xdr:nvSpPr>
            <xdr:cNvPr id="17596" name="Object 188" hidden="1">
              <a:extLst>
                <a:ext uri="{63B3BB69-23CF-44E3-9099-C40C66FF867C}">
                  <a14:compatExt spid="_x0000_s17596"/>
                </a:ext>
                <a:ext uri="{FF2B5EF4-FFF2-40B4-BE49-F238E27FC236}">
                  <a16:creationId xmlns:a16="http://schemas.microsoft.com/office/drawing/2014/main" id="{00000000-0008-0000-0000-0000B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720887</xdr:row>
          <xdr:rowOff>38100</xdr:rowOff>
        </xdr:from>
        <xdr:to>
          <xdr:col>2816</xdr:col>
          <xdr:colOff>390525</xdr:colOff>
          <xdr:row>720891</xdr:row>
          <xdr:rowOff>104775</xdr:rowOff>
        </xdr:to>
        <xdr:sp macro="" textlink="">
          <xdr:nvSpPr>
            <xdr:cNvPr id="17597" name="Object 189" hidden="1">
              <a:extLst>
                <a:ext uri="{63B3BB69-23CF-44E3-9099-C40C66FF867C}">
                  <a14:compatExt spid="_x0000_s17597"/>
                </a:ext>
                <a:ext uri="{FF2B5EF4-FFF2-40B4-BE49-F238E27FC236}">
                  <a16:creationId xmlns:a16="http://schemas.microsoft.com/office/drawing/2014/main" id="{00000000-0008-0000-0000-0000B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786423</xdr:row>
          <xdr:rowOff>38100</xdr:rowOff>
        </xdr:from>
        <xdr:to>
          <xdr:col>2816</xdr:col>
          <xdr:colOff>390525</xdr:colOff>
          <xdr:row>786427</xdr:row>
          <xdr:rowOff>104775</xdr:rowOff>
        </xdr:to>
        <xdr:sp macro="" textlink="">
          <xdr:nvSpPr>
            <xdr:cNvPr id="17598" name="Object 190" hidden="1">
              <a:extLst>
                <a:ext uri="{63B3BB69-23CF-44E3-9099-C40C66FF867C}">
                  <a14:compatExt spid="_x0000_s17598"/>
                </a:ext>
                <a:ext uri="{FF2B5EF4-FFF2-40B4-BE49-F238E27FC236}">
                  <a16:creationId xmlns:a16="http://schemas.microsoft.com/office/drawing/2014/main" id="{00000000-0008-0000-0000-0000B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851959</xdr:row>
          <xdr:rowOff>38100</xdr:rowOff>
        </xdr:from>
        <xdr:to>
          <xdr:col>2816</xdr:col>
          <xdr:colOff>390525</xdr:colOff>
          <xdr:row>851963</xdr:row>
          <xdr:rowOff>104775</xdr:rowOff>
        </xdr:to>
        <xdr:sp macro="" textlink="">
          <xdr:nvSpPr>
            <xdr:cNvPr id="17599" name="Object 191" hidden="1">
              <a:extLst>
                <a:ext uri="{63B3BB69-23CF-44E3-9099-C40C66FF867C}">
                  <a14:compatExt spid="_x0000_s17599"/>
                </a:ext>
                <a:ext uri="{FF2B5EF4-FFF2-40B4-BE49-F238E27FC236}">
                  <a16:creationId xmlns:a16="http://schemas.microsoft.com/office/drawing/2014/main" id="{00000000-0008-0000-0000-0000B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917495</xdr:row>
          <xdr:rowOff>38100</xdr:rowOff>
        </xdr:from>
        <xdr:to>
          <xdr:col>2816</xdr:col>
          <xdr:colOff>390525</xdr:colOff>
          <xdr:row>917499</xdr:row>
          <xdr:rowOff>104775</xdr:rowOff>
        </xdr:to>
        <xdr:sp macro="" textlink="">
          <xdr:nvSpPr>
            <xdr:cNvPr id="17600" name="Object 192" hidden="1">
              <a:extLst>
                <a:ext uri="{63B3BB69-23CF-44E3-9099-C40C66FF867C}">
                  <a14:compatExt spid="_x0000_s17600"/>
                </a:ext>
                <a:ext uri="{FF2B5EF4-FFF2-40B4-BE49-F238E27FC236}">
                  <a16:creationId xmlns:a16="http://schemas.microsoft.com/office/drawing/2014/main" id="{00000000-0008-0000-0000-0000C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2815</xdr:col>
          <xdr:colOff>238125</xdr:colOff>
          <xdr:row>983031</xdr:row>
          <xdr:rowOff>38100</xdr:rowOff>
        </xdr:from>
        <xdr:to>
          <xdr:col>2816</xdr:col>
          <xdr:colOff>390525</xdr:colOff>
          <xdr:row>983035</xdr:row>
          <xdr:rowOff>104775</xdr:rowOff>
        </xdr:to>
        <xdr:sp macro="" textlink="">
          <xdr:nvSpPr>
            <xdr:cNvPr id="17601" name="Object 193" hidden="1">
              <a:extLst>
                <a:ext uri="{63B3BB69-23CF-44E3-9099-C40C66FF867C}">
                  <a14:compatExt spid="_x0000_s17601"/>
                </a:ext>
                <a:ext uri="{FF2B5EF4-FFF2-40B4-BE49-F238E27FC236}">
                  <a16:creationId xmlns:a16="http://schemas.microsoft.com/office/drawing/2014/main" id="{00000000-0008-0000-0000-0000C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0</xdr:row>
          <xdr:rowOff>38100</xdr:rowOff>
        </xdr:from>
        <xdr:to>
          <xdr:col>3072</xdr:col>
          <xdr:colOff>390525</xdr:colOff>
          <xdr:row>4</xdr:row>
          <xdr:rowOff>104775</xdr:rowOff>
        </xdr:to>
        <xdr:sp macro="" textlink="">
          <xdr:nvSpPr>
            <xdr:cNvPr id="17602" name="Object 194" hidden="1">
              <a:extLst>
                <a:ext uri="{63B3BB69-23CF-44E3-9099-C40C66FF867C}">
                  <a14:compatExt spid="_x0000_s17602"/>
                </a:ext>
                <a:ext uri="{FF2B5EF4-FFF2-40B4-BE49-F238E27FC236}">
                  <a16:creationId xmlns:a16="http://schemas.microsoft.com/office/drawing/2014/main" id="{00000000-0008-0000-0000-0000C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65527</xdr:row>
          <xdr:rowOff>38100</xdr:rowOff>
        </xdr:from>
        <xdr:to>
          <xdr:col>3072</xdr:col>
          <xdr:colOff>390525</xdr:colOff>
          <xdr:row>65531</xdr:row>
          <xdr:rowOff>104775</xdr:rowOff>
        </xdr:to>
        <xdr:sp macro="" textlink="">
          <xdr:nvSpPr>
            <xdr:cNvPr id="17603" name="Object 195" hidden="1">
              <a:extLst>
                <a:ext uri="{63B3BB69-23CF-44E3-9099-C40C66FF867C}">
                  <a14:compatExt spid="_x0000_s17603"/>
                </a:ext>
                <a:ext uri="{FF2B5EF4-FFF2-40B4-BE49-F238E27FC236}">
                  <a16:creationId xmlns:a16="http://schemas.microsoft.com/office/drawing/2014/main" id="{00000000-0008-0000-0000-0000C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131063</xdr:row>
          <xdr:rowOff>38100</xdr:rowOff>
        </xdr:from>
        <xdr:to>
          <xdr:col>3072</xdr:col>
          <xdr:colOff>390525</xdr:colOff>
          <xdr:row>131067</xdr:row>
          <xdr:rowOff>104775</xdr:rowOff>
        </xdr:to>
        <xdr:sp macro="" textlink="">
          <xdr:nvSpPr>
            <xdr:cNvPr id="17604" name="Object 196" hidden="1">
              <a:extLst>
                <a:ext uri="{63B3BB69-23CF-44E3-9099-C40C66FF867C}">
                  <a14:compatExt spid="_x0000_s17604"/>
                </a:ext>
                <a:ext uri="{FF2B5EF4-FFF2-40B4-BE49-F238E27FC236}">
                  <a16:creationId xmlns:a16="http://schemas.microsoft.com/office/drawing/2014/main" id="{00000000-0008-0000-0000-0000C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196599</xdr:row>
          <xdr:rowOff>38100</xdr:rowOff>
        </xdr:from>
        <xdr:to>
          <xdr:col>3072</xdr:col>
          <xdr:colOff>390525</xdr:colOff>
          <xdr:row>196603</xdr:row>
          <xdr:rowOff>104775</xdr:rowOff>
        </xdr:to>
        <xdr:sp macro="" textlink="">
          <xdr:nvSpPr>
            <xdr:cNvPr id="17605" name="Object 197" hidden="1">
              <a:extLst>
                <a:ext uri="{63B3BB69-23CF-44E3-9099-C40C66FF867C}">
                  <a14:compatExt spid="_x0000_s17605"/>
                </a:ext>
                <a:ext uri="{FF2B5EF4-FFF2-40B4-BE49-F238E27FC236}">
                  <a16:creationId xmlns:a16="http://schemas.microsoft.com/office/drawing/2014/main" id="{00000000-0008-0000-0000-0000C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262135</xdr:row>
          <xdr:rowOff>38100</xdr:rowOff>
        </xdr:from>
        <xdr:to>
          <xdr:col>3072</xdr:col>
          <xdr:colOff>390525</xdr:colOff>
          <xdr:row>262139</xdr:row>
          <xdr:rowOff>104775</xdr:rowOff>
        </xdr:to>
        <xdr:sp macro="" textlink="">
          <xdr:nvSpPr>
            <xdr:cNvPr id="17606" name="Object 198" hidden="1">
              <a:extLst>
                <a:ext uri="{63B3BB69-23CF-44E3-9099-C40C66FF867C}">
                  <a14:compatExt spid="_x0000_s17606"/>
                </a:ext>
                <a:ext uri="{FF2B5EF4-FFF2-40B4-BE49-F238E27FC236}">
                  <a16:creationId xmlns:a16="http://schemas.microsoft.com/office/drawing/2014/main" id="{00000000-0008-0000-0000-0000C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327671</xdr:row>
          <xdr:rowOff>38100</xdr:rowOff>
        </xdr:from>
        <xdr:to>
          <xdr:col>3072</xdr:col>
          <xdr:colOff>390525</xdr:colOff>
          <xdr:row>327675</xdr:row>
          <xdr:rowOff>104775</xdr:rowOff>
        </xdr:to>
        <xdr:sp macro="" textlink="">
          <xdr:nvSpPr>
            <xdr:cNvPr id="17607" name="Object 199" hidden="1">
              <a:extLst>
                <a:ext uri="{63B3BB69-23CF-44E3-9099-C40C66FF867C}">
                  <a14:compatExt spid="_x0000_s17607"/>
                </a:ext>
                <a:ext uri="{FF2B5EF4-FFF2-40B4-BE49-F238E27FC236}">
                  <a16:creationId xmlns:a16="http://schemas.microsoft.com/office/drawing/2014/main" id="{00000000-0008-0000-0000-0000C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393207</xdr:row>
          <xdr:rowOff>38100</xdr:rowOff>
        </xdr:from>
        <xdr:to>
          <xdr:col>3072</xdr:col>
          <xdr:colOff>390525</xdr:colOff>
          <xdr:row>393211</xdr:row>
          <xdr:rowOff>104775</xdr:rowOff>
        </xdr:to>
        <xdr:sp macro="" textlink="">
          <xdr:nvSpPr>
            <xdr:cNvPr id="17608" name="Object 200" hidden="1">
              <a:extLst>
                <a:ext uri="{63B3BB69-23CF-44E3-9099-C40C66FF867C}">
                  <a14:compatExt spid="_x0000_s17608"/>
                </a:ext>
                <a:ext uri="{FF2B5EF4-FFF2-40B4-BE49-F238E27FC236}">
                  <a16:creationId xmlns:a16="http://schemas.microsoft.com/office/drawing/2014/main" id="{00000000-0008-0000-0000-0000C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458743</xdr:row>
          <xdr:rowOff>38100</xdr:rowOff>
        </xdr:from>
        <xdr:to>
          <xdr:col>3072</xdr:col>
          <xdr:colOff>390525</xdr:colOff>
          <xdr:row>458747</xdr:row>
          <xdr:rowOff>104775</xdr:rowOff>
        </xdr:to>
        <xdr:sp macro="" textlink="">
          <xdr:nvSpPr>
            <xdr:cNvPr id="17609" name="Object 201" hidden="1">
              <a:extLst>
                <a:ext uri="{63B3BB69-23CF-44E3-9099-C40C66FF867C}">
                  <a14:compatExt spid="_x0000_s17609"/>
                </a:ext>
                <a:ext uri="{FF2B5EF4-FFF2-40B4-BE49-F238E27FC236}">
                  <a16:creationId xmlns:a16="http://schemas.microsoft.com/office/drawing/2014/main" id="{00000000-0008-0000-0000-0000C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524279</xdr:row>
          <xdr:rowOff>38100</xdr:rowOff>
        </xdr:from>
        <xdr:to>
          <xdr:col>3072</xdr:col>
          <xdr:colOff>390525</xdr:colOff>
          <xdr:row>524283</xdr:row>
          <xdr:rowOff>104775</xdr:rowOff>
        </xdr:to>
        <xdr:sp macro="" textlink="">
          <xdr:nvSpPr>
            <xdr:cNvPr id="17610" name="Object 202" hidden="1">
              <a:extLst>
                <a:ext uri="{63B3BB69-23CF-44E3-9099-C40C66FF867C}">
                  <a14:compatExt spid="_x0000_s17610"/>
                </a:ext>
                <a:ext uri="{FF2B5EF4-FFF2-40B4-BE49-F238E27FC236}">
                  <a16:creationId xmlns:a16="http://schemas.microsoft.com/office/drawing/2014/main" id="{00000000-0008-0000-0000-0000C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589815</xdr:row>
          <xdr:rowOff>38100</xdr:rowOff>
        </xdr:from>
        <xdr:to>
          <xdr:col>3072</xdr:col>
          <xdr:colOff>390525</xdr:colOff>
          <xdr:row>589819</xdr:row>
          <xdr:rowOff>104775</xdr:rowOff>
        </xdr:to>
        <xdr:sp macro="" textlink="">
          <xdr:nvSpPr>
            <xdr:cNvPr id="17611" name="Object 203" hidden="1">
              <a:extLst>
                <a:ext uri="{63B3BB69-23CF-44E3-9099-C40C66FF867C}">
                  <a14:compatExt spid="_x0000_s17611"/>
                </a:ext>
                <a:ext uri="{FF2B5EF4-FFF2-40B4-BE49-F238E27FC236}">
                  <a16:creationId xmlns:a16="http://schemas.microsoft.com/office/drawing/2014/main" id="{00000000-0008-0000-0000-0000C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655351</xdr:row>
          <xdr:rowOff>38100</xdr:rowOff>
        </xdr:from>
        <xdr:to>
          <xdr:col>3072</xdr:col>
          <xdr:colOff>390525</xdr:colOff>
          <xdr:row>655355</xdr:row>
          <xdr:rowOff>104775</xdr:rowOff>
        </xdr:to>
        <xdr:sp macro="" textlink="">
          <xdr:nvSpPr>
            <xdr:cNvPr id="17612" name="Object 204" hidden="1">
              <a:extLst>
                <a:ext uri="{63B3BB69-23CF-44E3-9099-C40C66FF867C}">
                  <a14:compatExt spid="_x0000_s17612"/>
                </a:ext>
                <a:ext uri="{FF2B5EF4-FFF2-40B4-BE49-F238E27FC236}">
                  <a16:creationId xmlns:a16="http://schemas.microsoft.com/office/drawing/2014/main" id="{00000000-0008-0000-0000-0000C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720887</xdr:row>
          <xdr:rowOff>38100</xdr:rowOff>
        </xdr:from>
        <xdr:to>
          <xdr:col>3072</xdr:col>
          <xdr:colOff>390525</xdr:colOff>
          <xdr:row>720891</xdr:row>
          <xdr:rowOff>104775</xdr:rowOff>
        </xdr:to>
        <xdr:sp macro="" textlink="">
          <xdr:nvSpPr>
            <xdr:cNvPr id="17613" name="Object 205" hidden="1">
              <a:extLst>
                <a:ext uri="{63B3BB69-23CF-44E3-9099-C40C66FF867C}">
                  <a14:compatExt spid="_x0000_s17613"/>
                </a:ext>
                <a:ext uri="{FF2B5EF4-FFF2-40B4-BE49-F238E27FC236}">
                  <a16:creationId xmlns:a16="http://schemas.microsoft.com/office/drawing/2014/main" id="{00000000-0008-0000-0000-0000C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786423</xdr:row>
          <xdr:rowOff>38100</xdr:rowOff>
        </xdr:from>
        <xdr:to>
          <xdr:col>3072</xdr:col>
          <xdr:colOff>390525</xdr:colOff>
          <xdr:row>786427</xdr:row>
          <xdr:rowOff>104775</xdr:rowOff>
        </xdr:to>
        <xdr:sp macro="" textlink="">
          <xdr:nvSpPr>
            <xdr:cNvPr id="17614" name="Object 206" hidden="1">
              <a:extLst>
                <a:ext uri="{63B3BB69-23CF-44E3-9099-C40C66FF867C}">
                  <a14:compatExt spid="_x0000_s17614"/>
                </a:ext>
                <a:ext uri="{FF2B5EF4-FFF2-40B4-BE49-F238E27FC236}">
                  <a16:creationId xmlns:a16="http://schemas.microsoft.com/office/drawing/2014/main" id="{00000000-0008-0000-0000-0000C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851959</xdr:row>
          <xdr:rowOff>38100</xdr:rowOff>
        </xdr:from>
        <xdr:to>
          <xdr:col>3072</xdr:col>
          <xdr:colOff>390525</xdr:colOff>
          <xdr:row>851963</xdr:row>
          <xdr:rowOff>104775</xdr:rowOff>
        </xdr:to>
        <xdr:sp macro="" textlink="">
          <xdr:nvSpPr>
            <xdr:cNvPr id="17615" name="Object 207" hidden="1">
              <a:extLst>
                <a:ext uri="{63B3BB69-23CF-44E3-9099-C40C66FF867C}">
                  <a14:compatExt spid="_x0000_s17615"/>
                </a:ext>
                <a:ext uri="{FF2B5EF4-FFF2-40B4-BE49-F238E27FC236}">
                  <a16:creationId xmlns:a16="http://schemas.microsoft.com/office/drawing/2014/main" id="{00000000-0008-0000-0000-0000C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917495</xdr:row>
          <xdr:rowOff>38100</xdr:rowOff>
        </xdr:from>
        <xdr:to>
          <xdr:col>3072</xdr:col>
          <xdr:colOff>390525</xdr:colOff>
          <xdr:row>917499</xdr:row>
          <xdr:rowOff>104775</xdr:rowOff>
        </xdr:to>
        <xdr:sp macro="" textlink="">
          <xdr:nvSpPr>
            <xdr:cNvPr id="17616" name="Object 208" hidden="1">
              <a:extLst>
                <a:ext uri="{63B3BB69-23CF-44E3-9099-C40C66FF867C}">
                  <a14:compatExt spid="_x0000_s17616"/>
                </a:ext>
                <a:ext uri="{FF2B5EF4-FFF2-40B4-BE49-F238E27FC236}">
                  <a16:creationId xmlns:a16="http://schemas.microsoft.com/office/drawing/2014/main" id="{00000000-0008-0000-0000-0000D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3071</xdr:col>
          <xdr:colOff>238125</xdr:colOff>
          <xdr:row>983031</xdr:row>
          <xdr:rowOff>38100</xdr:rowOff>
        </xdr:from>
        <xdr:to>
          <xdr:col>3072</xdr:col>
          <xdr:colOff>390525</xdr:colOff>
          <xdr:row>983035</xdr:row>
          <xdr:rowOff>104775</xdr:rowOff>
        </xdr:to>
        <xdr:sp macro="" textlink="">
          <xdr:nvSpPr>
            <xdr:cNvPr id="17617" name="Object 209" hidden="1">
              <a:extLst>
                <a:ext uri="{63B3BB69-23CF-44E3-9099-C40C66FF867C}">
                  <a14:compatExt spid="_x0000_s17617"/>
                </a:ext>
                <a:ext uri="{FF2B5EF4-FFF2-40B4-BE49-F238E27FC236}">
                  <a16:creationId xmlns:a16="http://schemas.microsoft.com/office/drawing/2014/main" id="{00000000-0008-0000-0000-0000D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0</xdr:row>
          <xdr:rowOff>38100</xdr:rowOff>
        </xdr:from>
        <xdr:to>
          <xdr:col>3328</xdr:col>
          <xdr:colOff>390525</xdr:colOff>
          <xdr:row>4</xdr:row>
          <xdr:rowOff>104775</xdr:rowOff>
        </xdr:to>
        <xdr:sp macro="" textlink="">
          <xdr:nvSpPr>
            <xdr:cNvPr id="17618" name="Object 210" hidden="1">
              <a:extLst>
                <a:ext uri="{63B3BB69-23CF-44E3-9099-C40C66FF867C}">
                  <a14:compatExt spid="_x0000_s17618"/>
                </a:ext>
                <a:ext uri="{FF2B5EF4-FFF2-40B4-BE49-F238E27FC236}">
                  <a16:creationId xmlns:a16="http://schemas.microsoft.com/office/drawing/2014/main" id="{00000000-0008-0000-0000-0000D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65527</xdr:row>
          <xdr:rowOff>38100</xdr:rowOff>
        </xdr:from>
        <xdr:to>
          <xdr:col>3328</xdr:col>
          <xdr:colOff>390525</xdr:colOff>
          <xdr:row>65531</xdr:row>
          <xdr:rowOff>104775</xdr:rowOff>
        </xdr:to>
        <xdr:sp macro="" textlink="">
          <xdr:nvSpPr>
            <xdr:cNvPr id="17619" name="Object 211" hidden="1">
              <a:extLst>
                <a:ext uri="{63B3BB69-23CF-44E3-9099-C40C66FF867C}">
                  <a14:compatExt spid="_x0000_s17619"/>
                </a:ext>
                <a:ext uri="{FF2B5EF4-FFF2-40B4-BE49-F238E27FC236}">
                  <a16:creationId xmlns:a16="http://schemas.microsoft.com/office/drawing/2014/main" id="{00000000-0008-0000-0000-0000D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131063</xdr:row>
          <xdr:rowOff>38100</xdr:rowOff>
        </xdr:from>
        <xdr:to>
          <xdr:col>3328</xdr:col>
          <xdr:colOff>390525</xdr:colOff>
          <xdr:row>131067</xdr:row>
          <xdr:rowOff>104775</xdr:rowOff>
        </xdr:to>
        <xdr:sp macro="" textlink="">
          <xdr:nvSpPr>
            <xdr:cNvPr id="17620" name="Object 212" hidden="1">
              <a:extLst>
                <a:ext uri="{63B3BB69-23CF-44E3-9099-C40C66FF867C}">
                  <a14:compatExt spid="_x0000_s17620"/>
                </a:ext>
                <a:ext uri="{FF2B5EF4-FFF2-40B4-BE49-F238E27FC236}">
                  <a16:creationId xmlns:a16="http://schemas.microsoft.com/office/drawing/2014/main" id="{00000000-0008-0000-0000-0000D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196599</xdr:row>
          <xdr:rowOff>38100</xdr:rowOff>
        </xdr:from>
        <xdr:to>
          <xdr:col>3328</xdr:col>
          <xdr:colOff>390525</xdr:colOff>
          <xdr:row>196603</xdr:row>
          <xdr:rowOff>104775</xdr:rowOff>
        </xdr:to>
        <xdr:sp macro="" textlink="">
          <xdr:nvSpPr>
            <xdr:cNvPr id="17621" name="Object 213" hidden="1">
              <a:extLst>
                <a:ext uri="{63B3BB69-23CF-44E3-9099-C40C66FF867C}">
                  <a14:compatExt spid="_x0000_s17621"/>
                </a:ext>
                <a:ext uri="{FF2B5EF4-FFF2-40B4-BE49-F238E27FC236}">
                  <a16:creationId xmlns:a16="http://schemas.microsoft.com/office/drawing/2014/main" id="{00000000-0008-0000-0000-0000D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262135</xdr:row>
          <xdr:rowOff>38100</xdr:rowOff>
        </xdr:from>
        <xdr:to>
          <xdr:col>3328</xdr:col>
          <xdr:colOff>390525</xdr:colOff>
          <xdr:row>262139</xdr:row>
          <xdr:rowOff>104775</xdr:rowOff>
        </xdr:to>
        <xdr:sp macro="" textlink="">
          <xdr:nvSpPr>
            <xdr:cNvPr id="17622" name="Object 214" hidden="1">
              <a:extLst>
                <a:ext uri="{63B3BB69-23CF-44E3-9099-C40C66FF867C}">
                  <a14:compatExt spid="_x0000_s17622"/>
                </a:ext>
                <a:ext uri="{FF2B5EF4-FFF2-40B4-BE49-F238E27FC236}">
                  <a16:creationId xmlns:a16="http://schemas.microsoft.com/office/drawing/2014/main" id="{00000000-0008-0000-0000-0000D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327671</xdr:row>
          <xdr:rowOff>38100</xdr:rowOff>
        </xdr:from>
        <xdr:to>
          <xdr:col>3328</xdr:col>
          <xdr:colOff>390525</xdr:colOff>
          <xdr:row>327675</xdr:row>
          <xdr:rowOff>104775</xdr:rowOff>
        </xdr:to>
        <xdr:sp macro="" textlink="">
          <xdr:nvSpPr>
            <xdr:cNvPr id="17623" name="Object 215" hidden="1">
              <a:extLst>
                <a:ext uri="{63B3BB69-23CF-44E3-9099-C40C66FF867C}">
                  <a14:compatExt spid="_x0000_s17623"/>
                </a:ext>
                <a:ext uri="{FF2B5EF4-FFF2-40B4-BE49-F238E27FC236}">
                  <a16:creationId xmlns:a16="http://schemas.microsoft.com/office/drawing/2014/main" id="{00000000-0008-0000-0000-0000D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393207</xdr:row>
          <xdr:rowOff>38100</xdr:rowOff>
        </xdr:from>
        <xdr:to>
          <xdr:col>3328</xdr:col>
          <xdr:colOff>390525</xdr:colOff>
          <xdr:row>393211</xdr:row>
          <xdr:rowOff>104775</xdr:rowOff>
        </xdr:to>
        <xdr:sp macro="" textlink="">
          <xdr:nvSpPr>
            <xdr:cNvPr id="17624" name="Object 216" hidden="1">
              <a:extLst>
                <a:ext uri="{63B3BB69-23CF-44E3-9099-C40C66FF867C}">
                  <a14:compatExt spid="_x0000_s17624"/>
                </a:ext>
                <a:ext uri="{FF2B5EF4-FFF2-40B4-BE49-F238E27FC236}">
                  <a16:creationId xmlns:a16="http://schemas.microsoft.com/office/drawing/2014/main" id="{00000000-0008-0000-0000-0000D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458743</xdr:row>
          <xdr:rowOff>38100</xdr:rowOff>
        </xdr:from>
        <xdr:to>
          <xdr:col>3328</xdr:col>
          <xdr:colOff>390525</xdr:colOff>
          <xdr:row>458747</xdr:row>
          <xdr:rowOff>104775</xdr:rowOff>
        </xdr:to>
        <xdr:sp macro="" textlink="">
          <xdr:nvSpPr>
            <xdr:cNvPr id="17625" name="Object 217" hidden="1">
              <a:extLst>
                <a:ext uri="{63B3BB69-23CF-44E3-9099-C40C66FF867C}">
                  <a14:compatExt spid="_x0000_s17625"/>
                </a:ext>
                <a:ext uri="{FF2B5EF4-FFF2-40B4-BE49-F238E27FC236}">
                  <a16:creationId xmlns:a16="http://schemas.microsoft.com/office/drawing/2014/main" id="{00000000-0008-0000-0000-0000D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524279</xdr:row>
          <xdr:rowOff>38100</xdr:rowOff>
        </xdr:from>
        <xdr:to>
          <xdr:col>3328</xdr:col>
          <xdr:colOff>390525</xdr:colOff>
          <xdr:row>524283</xdr:row>
          <xdr:rowOff>104775</xdr:rowOff>
        </xdr:to>
        <xdr:sp macro="" textlink="">
          <xdr:nvSpPr>
            <xdr:cNvPr id="17626" name="Object 218" hidden="1">
              <a:extLst>
                <a:ext uri="{63B3BB69-23CF-44E3-9099-C40C66FF867C}">
                  <a14:compatExt spid="_x0000_s17626"/>
                </a:ext>
                <a:ext uri="{FF2B5EF4-FFF2-40B4-BE49-F238E27FC236}">
                  <a16:creationId xmlns:a16="http://schemas.microsoft.com/office/drawing/2014/main" id="{00000000-0008-0000-0000-0000D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589815</xdr:row>
          <xdr:rowOff>38100</xdr:rowOff>
        </xdr:from>
        <xdr:to>
          <xdr:col>3328</xdr:col>
          <xdr:colOff>390525</xdr:colOff>
          <xdr:row>589819</xdr:row>
          <xdr:rowOff>104775</xdr:rowOff>
        </xdr:to>
        <xdr:sp macro="" textlink="">
          <xdr:nvSpPr>
            <xdr:cNvPr id="17627" name="Object 219" hidden="1">
              <a:extLst>
                <a:ext uri="{63B3BB69-23CF-44E3-9099-C40C66FF867C}">
                  <a14:compatExt spid="_x0000_s17627"/>
                </a:ext>
                <a:ext uri="{FF2B5EF4-FFF2-40B4-BE49-F238E27FC236}">
                  <a16:creationId xmlns:a16="http://schemas.microsoft.com/office/drawing/2014/main" id="{00000000-0008-0000-0000-0000D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655351</xdr:row>
          <xdr:rowOff>38100</xdr:rowOff>
        </xdr:from>
        <xdr:to>
          <xdr:col>3328</xdr:col>
          <xdr:colOff>390525</xdr:colOff>
          <xdr:row>655355</xdr:row>
          <xdr:rowOff>104775</xdr:rowOff>
        </xdr:to>
        <xdr:sp macro="" textlink="">
          <xdr:nvSpPr>
            <xdr:cNvPr id="17628" name="Object 220" hidden="1">
              <a:extLst>
                <a:ext uri="{63B3BB69-23CF-44E3-9099-C40C66FF867C}">
                  <a14:compatExt spid="_x0000_s17628"/>
                </a:ext>
                <a:ext uri="{FF2B5EF4-FFF2-40B4-BE49-F238E27FC236}">
                  <a16:creationId xmlns:a16="http://schemas.microsoft.com/office/drawing/2014/main" id="{00000000-0008-0000-0000-0000D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720887</xdr:row>
          <xdr:rowOff>38100</xdr:rowOff>
        </xdr:from>
        <xdr:to>
          <xdr:col>3328</xdr:col>
          <xdr:colOff>390525</xdr:colOff>
          <xdr:row>720891</xdr:row>
          <xdr:rowOff>104775</xdr:rowOff>
        </xdr:to>
        <xdr:sp macro="" textlink="">
          <xdr:nvSpPr>
            <xdr:cNvPr id="17629" name="Object 221" hidden="1">
              <a:extLst>
                <a:ext uri="{63B3BB69-23CF-44E3-9099-C40C66FF867C}">
                  <a14:compatExt spid="_x0000_s17629"/>
                </a:ext>
                <a:ext uri="{FF2B5EF4-FFF2-40B4-BE49-F238E27FC236}">
                  <a16:creationId xmlns:a16="http://schemas.microsoft.com/office/drawing/2014/main" id="{00000000-0008-0000-0000-0000D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786423</xdr:row>
          <xdr:rowOff>38100</xdr:rowOff>
        </xdr:from>
        <xdr:to>
          <xdr:col>3328</xdr:col>
          <xdr:colOff>390525</xdr:colOff>
          <xdr:row>786427</xdr:row>
          <xdr:rowOff>104775</xdr:rowOff>
        </xdr:to>
        <xdr:sp macro="" textlink="">
          <xdr:nvSpPr>
            <xdr:cNvPr id="17630" name="Object 222" hidden="1">
              <a:extLst>
                <a:ext uri="{63B3BB69-23CF-44E3-9099-C40C66FF867C}">
                  <a14:compatExt spid="_x0000_s17630"/>
                </a:ext>
                <a:ext uri="{FF2B5EF4-FFF2-40B4-BE49-F238E27FC236}">
                  <a16:creationId xmlns:a16="http://schemas.microsoft.com/office/drawing/2014/main" id="{00000000-0008-0000-0000-0000D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851959</xdr:row>
          <xdr:rowOff>38100</xdr:rowOff>
        </xdr:from>
        <xdr:to>
          <xdr:col>3328</xdr:col>
          <xdr:colOff>390525</xdr:colOff>
          <xdr:row>851963</xdr:row>
          <xdr:rowOff>104775</xdr:rowOff>
        </xdr:to>
        <xdr:sp macro="" textlink="">
          <xdr:nvSpPr>
            <xdr:cNvPr id="17631" name="Object 223" hidden="1">
              <a:extLst>
                <a:ext uri="{63B3BB69-23CF-44E3-9099-C40C66FF867C}">
                  <a14:compatExt spid="_x0000_s17631"/>
                </a:ext>
                <a:ext uri="{FF2B5EF4-FFF2-40B4-BE49-F238E27FC236}">
                  <a16:creationId xmlns:a16="http://schemas.microsoft.com/office/drawing/2014/main" id="{00000000-0008-0000-0000-0000D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917495</xdr:row>
          <xdr:rowOff>38100</xdr:rowOff>
        </xdr:from>
        <xdr:to>
          <xdr:col>3328</xdr:col>
          <xdr:colOff>390525</xdr:colOff>
          <xdr:row>917499</xdr:row>
          <xdr:rowOff>104775</xdr:rowOff>
        </xdr:to>
        <xdr:sp macro="" textlink="">
          <xdr:nvSpPr>
            <xdr:cNvPr id="17632" name="Object 224" hidden="1">
              <a:extLst>
                <a:ext uri="{63B3BB69-23CF-44E3-9099-C40C66FF867C}">
                  <a14:compatExt spid="_x0000_s17632"/>
                </a:ext>
                <a:ext uri="{FF2B5EF4-FFF2-40B4-BE49-F238E27FC236}">
                  <a16:creationId xmlns:a16="http://schemas.microsoft.com/office/drawing/2014/main" id="{00000000-0008-0000-0000-0000E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3327</xdr:col>
          <xdr:colOff>238125</xdr:colOff>
          <xdr:row>983031</xdr:row>
          <xdr:rowOff>38100</xdr:rowOff>
        </xdr:from>
        <xdr:to>
          <xdr:col>3328</xdr:col>
          <xdr:colOff>390525</xdr:colOff>
          <xdr:row>983035</xdr:row>
          <xdr:rowOff>104775</xdr:rowOff>
        </xdr:to>
        <xdr:sp macro="" textlink="">
          <xdr:nvSpPr>
            <xdr:cNvPr id="17633" name="Object 225" hidden="1">
              <a:extLst>
                <a:ext uri="{63B3BB69-23CF-44E3-9099-C40C66FF867C}">
                  <a14:compatExt spid="_x0000_s17633"/>
                </a:ext>
                <a:ext uri="{FF2B5EF4-FFF2-40B4-BE49-F238E27FC236}">
                  <a16:creationId xmlns:a16="http://schemas.microsoft.com/office/drawing/2014/main" id="{00000000-0008-0000-0000-0000E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0</xdr:row>
          <xdr:rowOff>38100</xdr:rowOff>
        </xdr:from>
        <xdr:to>
          <xdr:col>3584</xdr:col>
          <xdr:colOff>390525</xdr:colOff>
          <xdr:row>4</xdr:row>
          <xdr:rowOff>104775</xdr:rowOff>
        </xdr:to>
        <xdr:sp macro="" textlink="">
          <xdr:nvSpPr>
            <xdr:cNvPr id="17634" name="Object 226" hidden="1">
              <a:extLst>
                <a:ext uri="{63B3BB69-23CF-44E3-9099-C40C66FF867C}">
                  <a14:compatExt spid="_x0000_s17634"/>
                </a:ext>
                <a:ext uri="{FF2B5EF4-FFF2-40B4-BE49-F238E27FC236}">
                  <a16:creationId xmlns:a16="http://schemas.microsoft.com/office/drawing/2014/main" id="{00000000-0008-0000-0000-0000E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65527</xdr:row>
          <xdr:rowOff>38100</xdr:rowOff>
        </xdr:from>
        <xdr:to>
          <xdr:col>3584</xdr:col>
          <xdr:colOff>390525</xdr:colOff>
          <xdr:row>65531</xdr:row>
          <xdr:rowOff>104775</xdr:rowOff>
        </xdr:to>
        <xdr:sp macro="" textlink="">
          <xdr:nvSpPr>
            <xdr:cNvPr id="17635" name="Object 227" hidden="1">
              <a:extLst>
                <a:ext uri="{63B3BB69-23CF-44E3-9099-C40C66FF867C}">
                  <a14:compatExt spid="_x0000_s17635"/>
                </a:ext>
                <a:ext uri="{FF2B5EF4-FFF2-40B4-BE49-F238E27FC236}">
                  <a16:creationId xmlns:a16="http://schemas.microsoft.com/office/drawing/2014/main" id="{00000000-0008-0000-0000-0000E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131063</xdr:row>
          <xdr:rowOff>38100</xdr:rowOff>
        </xdr:from>
        <xdr:to>
          <xdr:col>3584</xdr:col>
          <xdr:colOff>390525</xdr:colOff>
          <xdr:row>131067</xdr:row>
          <xdr:rowOff>104775</xdr:rowOff>
        </xdr:to>
        <xdr:sp macro="" textlink="">
          <xdr:nvSpPr>
            <xdr:cNvPr id="17636" name="Object 228" hidden="1">
              <a:extLst>
                <a:ext uri="{63B3BB69-23CF-44E3-9099-C40C66FF867C}">
                  <a14:compatExt spid="_x0000_s17636"/>
                </a:ext>
                <a:ext uri="{FF2B5EF4-FFF2-40B4-BE49-F238E27FC236}">
                  <a16:creationId xmlns:a16="http://schemas.microsoft.com/office/drawing/2014/main" id="{00000000-0008-0000-0000-0000E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196599</xdr:row>
          <xdr:rowOff>38100</xdr:rowOff>
        </xdr:from>
        <xdr:to>
          <xdr:col>3584</xdr:col>
          <xdr:colOff>390525</xdr:colOff>
          <xdr:row>196603</xdr:row>
          <xdr:rowOff>104775</xdr:rowOff>
        </xdr:to>
        <xdr:sp macro="" textlink="">
          <xdr:nvSpPr>
            <xdr:cNvPr id="17637" name="Object 229" hidden="1">
              <a:extLst>
                <a:ext uri="{63B3BB69-23CF-44E3-9099-C40C66FF867C}">
                  <a14:compatExt spid="_x0000_s17637"/>
                </a:ext>
                <a:ext uri="{FF2B5EF4-FFF2-40B4-BE49-F238E27FC236}">
                  <a16:creationId xmlns:a16="http://schemas.microsoft.com/office/drawing/2014/main" id="{00000000-0008-0000-0000-0000E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262135</xdr:row>
          <xdr:rowOff>38100</xdr:rowOff>
        </xdr:from>
        <xdr:to>
          <xdr:col>3584</xdr:col>
          <xdr:colOff>390525</xdr:colOff>
          <xdr:row>262139</xdr:row>
          <xdr:rowOff>104775</xdr:rowOff>
        </xdr:to>
        <xdr:sp macro="" textlink="">
          <xdr:nvSpPr>
            <xdr:cNvPr id="17638" name="Object 230" hidden="1">
              <a:extLst>
                <a:ext uri="{63B3BB69-23CF-44E3-9099-C40C66FF867C}">
                  <a14:compatExt spid="_x0000_s17638"/>
                </a:ext>
                <a:ext uri="{FF2B5EF4-FFF2-40B4-BE49-F238E27FC236}">
                  <a16:creationId xmlns:a16="http://schemas.microsoft.com/office/drawing/2014/main" id="{00000000-0008-0000-0000-0000E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327671</xdr:row>
          <xdr:rowOff>38100</xdr:rowOff>
        </xdr:from>
        <xdr:to>
          <xdr:col>3584</xdr:col>
          <xdr:colOff>390525</xdr:colOff>
          <xdr:row>327675</xdr:row>
          <xdr:rowOff>104775</xdr:rowOff>
        </xdr:to>
        <xdr:sp macro="" textlink="">
          <xdr:nvSpPr>
            <xdr:cNvPr id="17639" name="Object 231" hidden="1">
              <a:extLst>
                <a:ext uri="{63B3BB69-23CF-44E3-9099-C40C66FF867C}">
                  <a14:compatExt spid="_x0000_s17639"/>
                </a:ext>
                <a:ext uri="{FF2B5EF4-FFF2-40B4-BE49-F238E27FC236}">
                  <a16:creationId xmlns:a16="http://schemas.microsoft.com/office/drawing/2014/main" id="{00000000-0008-0000-0000-0000E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393207</xdr:row>
          <xdr:rowOff>38100</xdr:rowOff>
        </xdr:from>
        <xdr:to>
          <xdr:col>3584</xdr:col>
          <xdr:colOff>390525</xdr:colOff>
          <xdr:row>393211</xdr:row>
          <xdr:rowOff>104775</xdr:rowOff>
        </xdr:to>
        <xdr:sp macro="" textlink="">
          <xdr:nvSpPr>
            <xdr:cNvPr id="17640" name="Object 232" hidden="1">
              <a:extLst>
                <a:ext uri="{63B3BB69-23CF-44E3-9099-C40C66FF867C}">
                  <a14:compatExt spid="_x0000_s17640"/>
                </a:ext>
                <a:ext uri="{FF2B5EF4-FFF2-40B4-BE49-F238E27FC236}">
                  <a16:creationId xmlns:a16="http://schemas.microsoft.com/office/drawing/2014/main" id="{00000000-0008-0000-0000-0000E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458743</xdr:row>
          <xdr:rowOff>38100</xdr:rowOff>
        </xdr:from>
        <xdr:to>
          <xdr:col>3584</xdr:col>
          <xdr:colOff>390525</xdr:colOff>
          <xdr:row>458747</xdr:row>
          <xdr:rowOff>104775</xdr:rowOff>
        </xdr:to>
        <xdr:sp macro="" textlink="">
          <xdr:nvSpPr>
            <xdr:cNvPr id="17641" name="Object 233" hidden="1">
              <a:extLst>
                <a:ext uri="{63B3BB69-23CF-44E3-9099-C40C66FF867C}">
                  <a14:compatExt spid="_x0000_s17641"/>
                </a:ext>
                <a:ext uri="{FF2B5EF4-FFF2-40B4-BE49-F238E27FC236}">
                  <a16:creationId xmlns:a16="http://schemas.microsoft.com/office/drawing/2014/main" id="{00000000-0008-0000-0000-0000E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524279</xdr:row>
          <xdr:rowOff>38100</xdr:rowOff>
        </xdr:from>
        <xdr:to>
          <xdr:col>3584</xdr:col>
          <xdr:colOff>390525</xdr:colOff>
          <xdr:row>524283</xdr:row>
          <xdr:rowOff>104775</xdr:rowOff>
        </xdr:to>
        <xdr:sp macro="" textlink="">
          <xdr:nvSpPr>
            <xdr:cNvPr id="17642" name="Object 234" hidden="1">
              <a:extLst>
                <a:ext uri="{63B3BB69-23CF-44E3-9099-C40C66FF867C}">
                  <a14:compatExt spid="_x0000_s17642"/>
                </a:ext>
                <a:ext uri="{FF2B5EF4-FFF2-40B4-BE49-F238E27FC236}">
                  <a16:creationId xmlns:a16="http://schemas.microsoft.com/office/drawing/2014/main" id="{00000000-0008-0000-0000-0000E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589815</xdr:row>
          <xdr:rowOff>38100</xdr:rowOff>
        </xdr:from>
        <xdr:to>
          <xdr:col>3584</xdr:col>
          <xdr:colOff>390525</xdr:colOff>
          <xdr:row>589819</xdr:row>
          <xdr:rowOff>104775</xdr:rowOff>
        </xdr:to>
        <xdr:sp macro="" textlink="">
          <xdr:nvSpPr>
            <xdr:cNvPr id="17643" name="Object 235" hidden="1">
              <a:extLst>
                <a:ext uri="{63B3BB69-23CF-44E3-9099-C40C66FF867C}">
                  <a14:compatExt spid="_x0000_s17643"/>
                </a:ext>
                <a:ext uri="{FF2B5EF4-FFF2-40B4-BE49-F238E27FC236}">
                  <a16:creationId xmlns:a16="http://schemas.microsoft.com/office/drawing/2014/main" id="{00000000-0008-0000-0000-0000E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655351</xdr:row>
          <xdr:rowOff>38100</xdr:rowOff>
        </xdr:from>
        <xdr:to>
          <xdr:col>3584</xdr:col>
          <xdr:colOff>390525</xdr:colOff>
          <xdr:row>655355</xdr:row>
          <xdr:rowOff>104775</xdr:rowOff>
        </xdr:to>
        <xdr:sp macro="" textlink="">
          <xdr:nvSpPr>
            <xdr:cNvPr id="17644" name="Object 236" hidden="1">
              <a:extLst>
                <a:ext uri="{63B3BB69-23CF-44E3-9099-C40C66FF867C}">
                  <a14:compatExt spid="_x0000_s17644"/>
                </a:ext>
                <a:ext uri="{FF2B5EF4-FFF2-40B4-BE49-F238E27FC236}">
                  <a16:creationId xmlns:a16="http://schemas.microsoft.com/office/drawing/2014/main" id="{00000000-0008-0000-0000-0000E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720887</xdr:row>
          <xdr:rowOff>38100</xdr:rowOff>
        </xdr:from>
        <xdr:to>
          <xdr:col>3584</xdr:col>
          <xdr:colOff>390525</xdr:colOff>
          <xdr:row>720891</xdr:row>
          <xdr:rowOff>104775</xdr:rowOff>
        </xdr:to>
        <xdr:sp macro="" textlink="">
          <xdr:nvSpPr>
            <xdr:cNvPr id="17645" name="Object 237" hidden="1">
              <a:extLst>
                <a:ext uri="{63B3BB69-23CF-44E3-9099-C40C66FF867C}">
                  <a14:compatExt spid="_x0000_s17645"/>
                </a:ext>
                <a:ext uri="{FF2B5EF4-FFF2-40B4-BE49-F238E27FC236}">
                  <a16:creationId xmlns:a16="http://schemas.microsoft.com/office/drawing/2014/main" id="{00000000-0008-0000-0000-0000E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786423</xdr:row>
          <xdr:rowOff>38100</xdr:rowOff>
        </xdr:from>
        <xdr:to>
          <xdr:col>3584</xdr:col>
          <xdr:colOff>390525</xdr:colOff>
          <xdr:row>786427</xdr:row>
          <xdr:rowOff>104775</xdr:rowOff>
        </xdr:to>
        <xdr:sp macro="" textlink="">
          <xdr:nvSpPr>
            <xdr:cNvPr id="17646" name="Object 238" hidden="1">
              <a:extLst>
                <a:ext uri="{63B3BB69-23CF-44E3-9099-C40C66FF867C}">
                  <a14:compatExt spid="_x0000_s17646"/>
                </a:ext>
                <a:ext uri="{FF2B5EF4-FFF2-40B4-BE49-F238E27FC236}">
                  <a16:creationId xmlns:a16="http://schemas.microsoft.com/office/drawing/2014/main" id="{00000000-0008-0000-0000-0000E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851959</xdr:row>
          <xdr:rowOff>38100</xdr:rowOff>
        </xdr:from>
        <xdr:to>
          <xdr:col>3584</xdr:col>
          <xdr:colOff>390525</xdr:colOff>
          <xdr:row>851963</xdr:row>
          <xdr:rowOff>104775</xdr:rowOff>
        </xdr:to>
        <xdr:sp macro="" textlink="">
          <xdr:nvSpPr>
            <xdr:cNvPr id="17647" name="Object 239" hidden="1">
              <a:extLst>
                <a:ext uri="{63B3BB69-23CF-44E3-9099-C40C66FF867C}">
                  <a14:compatExt spid="_x0000_s17647"/>
                </a:ext>
                <a:ext uri="{FF2B5EF4-FFF2-40B4-BE49-F238E27FC236}">
                  <a16:creationId xmlns:a16="http://schemas.microsoft.com/office/drawing/2014/main" id="{00000000-0008-0000-0000-0000E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917495</xdr:row>
          <xdr:rowOff>38100</xdr:rowOff>
        </xdr:from>
        <xdr:to>
          <xdr:col>3584</xdr:col>
          <xdr:colOff>390525</xdr:colOff>
          <xdr:row>917499</xdr:row>
          <xdr:rowOff>104775</xdr:rowOff>
        </xdr:to>
        <xdr:sp macro="" textlink="">
          <xdr:nvSpPr>
            <xdr:cNvPr id="17648" name="Object 240" hidden="1">
              <a:extLst>
                <a:ext uri="{63B3BB69-23CF-44E3-9099-C40C66FF867C}">
                  <a14:compatExt spid="_x0000_s17648"/>
                </a:ext>
                <a:ext uri="{FF2B5EF4-FFF2-40B4-BE49-F238E27FC236}">
                  <a16:creationId xmlns:a16="http://schemas.microsoft.com/office/drawing/2014/main" id="{00000000-0008-0000-0000-0000F0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3583</xdr:col>
          <xdr:colOff>238125</xdr:colOff>
          <xdr:row>983031</xdr:row>
          <xdr:rowOff>38100</xdr:rowOff>
        </xdr:from>
        <xdr:to>
          <xdr:col>3584</xdr:col>
          <xdr:colOff>390525</xdr:colOff>
          <xdr:row>983035</xdr:row>
          <xdr:rowOff>104775</xdr:rowOff>
        </xdr:to>
        <xdr:sp macro="" textlink="">
          <xdr:nvSpPr>
            <xdr:cNvPr id="17649" name="Object 241" hidden="1">
              <a:extLst>
                <a:ext uri="{63B3BB69-23CF-44E3-9099-C40C66FF867C}">
                  <a14:compatExt spid="_x0000_s17649"/>
                </a:ext>
                <a:ext uri="{FF2B5EF4-FFF2-40B4-BE49-F238E27FC236}">
                  <a16:creationId xmlns:a16="http://schemas.microsoft.com/office/drawing/2014/main" id="{00000000-0008-0000-0000-0000F1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0</xdr:row>
          <xdr:rowOff>38100</xdr:rowOff>
        </xdr:from>
        <xdr:to>
          <xdr:col>3840</xdr:col>
          <xdr:colOff>390525</xdr:colOff>
          <xdr:row>4</xdr:row>
          <xdr:rowOff>104775</xdr:rowOff>
        </xdr:to>
        <xdr:sp macro="" textlink="">
          <xdr:nvSpPr>
            <xdr:cNvPr id="17650" name="Object 242" hidden="1">
              <a:extLst>
                <a:ext uri="{63B3BB69-23CF-44E3-9099-C40C66FF867C}">
                  <a14:compatExt spid="_x0000_s17650"/>
                </a:ext>
                <a:ext uri="{FF2B5EF4-FFF2-40B4-BE49-F238E27FC236}">
                  <a16:creationId xmlns:a16="http://schemas.microsoft.com/office/drawing/2014/main" id="{00000000-0008-0000-0000-0000F2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65527</xdr:row>
          <xdr:rowOff>38100</xdr:rowOff>
        </xdr:from>
        <xdr:to>
          <xdr:col>3840</xdr:col>
          <xdr:colOff>390525</xdr:colOff>
          <xdr:row>65531</xdr:row>
          <xdr:rowOff>104775</xdr:rowOff>
        </xdr:to>
        <xdr:sp macro="" textlink="">
          <xdr:nvSpPr>
            <xdr:cNvPr id="17651" name="Object 243" hidden="1">
              <a:extLst>
                <a:ext uri="{63B3BB69-23CF-44E3-9099-C40C66FF867C}">
                  <a14:compatExt spid="_x0000_s17651"/>
                </a:ext>
                <a:ext uri="{FF2B5EF4-FFF2-40B4-BE49-F238E27FC236}">
                  <a16:creationId xmlns:a16="http://schemas.microsoft.com/office/drawing/2014/main" id="{00000000-0008-0000-0000-0000F3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131063</xdr:row>
          <xdr:rowOff>38100</xdr:rowOff>
        </xdr:from>
        <xdr:to>
          <xdr:col>3840</xdr:col>
          <xdr:colOff>390525</xdr:colOff>
          <xdr:row>131067</xdr:row>
          <xdr:rowOff>104775</xdr:rowOff>
        </xdr:to>
        <xdr:sp macro="" textlink="">
          <xdr:nvSpPr>
            <xdr:cNvPr id="17652" name="Object 244" hidden="1">
              <a:extLst>
                <a:ext uri="{63B3BB69-23CF-44E3-9099-C40C66FF867C}">
                  <a14:compatExt spid="_x0000_s17652"/>
                </a:ext>
                <a:ext uri="{FF2B5EF4-FFF2-40B4-BE49-F238E27FC236}">
                  <a16:creationId xmlns:a16="http://schemas.microsoft.com/office/drawing/2014/main" id="{00000000-0008-0000-0000-0000F4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196599</xdr:row>
          <xdr:rowOff>38100</xdr:rowOff>
        </xdr:from>
        <xdr:to>
          <xdr:col>3840</xdr:col>
          <xdr:colOff>390525</xdr:colOff>
          <xdr:row>196603</xdr:row>
          <xdr:rowOff>104775</xdr:rowOff>
        </xdr:to>
        <xdr:sp macro="" textlink="">
          <xdr:nvSpPr>
            <xdr:cNvPr id="17653" name="Object 245" hidden="1">
              <a:extLst>
                <a:ext uri="{63B3BB69-23CF-44E3-9099-C40C66FF867C}">
                  <a14:compatExt spid="_x0000_s17653"/>
                </a:ext>
                <a:ext uri="{FF2B5EF4-FFF2-40B4-BE49-F238E27FC236}">
                  <a16:creationId xmlns:a16="http://schemas.microsoft.com/office/drawing/2014/main" id="{00000000-0008-0000-0000-0000F5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262135</xdr:row>
          <xdr:rowOff>38100</xdr:rowOff>
        </xdr:from>
        <xdr:to>
          <xdr:col>3840</xdr:col>
          <xdr:colOff>390525</xdr:colOff>
          <xdr:row>262139</xdr:row>
          <xdr:rowOff>104775</xdr:rowOff>
        </xdr:to>
        <xdr:sp macro="" textlink="">
          <xdr:nvSpPr>
            <xdr:cNvPr id="17654" name="Object 246" hidden="1">
              <a:extLst>
                <a:ext uri="{63B3BB69-23CF-44E3-9099-C40C66FF867C}">
                  <a14:compatExt spid="_x0000_s17654"/>
                </a:ext>
                <a:ext uri="{FF2B5EF4-FFF2-40B4-BE49-F238E27FC236}">
                  <a16:creationId xmlns:a16="http://schemas.microsoft.com/office/drawing/2014/main" id="{00000000-0008-0000-0000-0000F6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327671</xdr:row>
          <xdr:rowOff>38100</xdr:rowOff>
        </xdr:from>
        <xdr:to>
          <xdr:col>3840</xdr:col>
          <xdr:colOff>390525</xdr:colOff>
          <xdr:row>327675</xdr:row>
          <xdr:rowOff>104775</xdr:rowOff>
        </xdr:to>
        <xdr:sp macro="" textlink="">
          <xdr:nvSpPr>
            <xdr:cNvPr id="17655" name="Object 247" hidden="1">
              <a:extLst>
                <a:ext uri="{63B3BB69-23CF-44E3-9099-C40C66FF867C}">
                  <a14:compatExt spid="_x0000_s17655"/>
                </a:ext>
                <a:ext uri="{FF2B5EF4-FFF2-40B4-BE49-F238E27FC236}">
                  <a16:creationId xmlns:a16="http://schemas.microsoft.com/office/drawing/2014/main" id="{00000000-0008-0000-0000-0000F7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393207</xdr:row>
          <xdr:rowOff>38100</xdr:rowOff>
        </xdr:from>
        <xdr:to>
          <xdr:col>3840</xdr:col>
          <xdr:colOff>390525</xdr:colOff>
          <xdr:row>393211</xdr:row>
          <xdr:rowOff>104775</xdr:rowOff>
        </xdr:to>
        <xdr:sp macro="" textlink="">
          <xdr:nvSpPr>
            <xdr:cNvPr id="17656" name="Object 248" hidden="1">
              <a:extLst>
                <a:ext uri="{63B3BB69-23CF-44E3-9099-C40C66FF867C}">
                  <a14:compatExt spid="_x0000_s17656"/>
                </a:ext>
                <a:ext uri="{FF2B5EF4-FFF2-40B4-BE49-F238E27FC236}">
                  <a16:creationId xmlns:a16="http://schemas.microsoft.com/office/drawing/2014/main" id="{00000000-0008-0000-0000-0000F8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458743</xdr:row>
          <xdr:rowOff>38100</xdr:rowOff>
        </xdr:from>
        <xdr:to>
          <xdr:col>3840</xdr:col>
          <xdr:colOff>390525</xdr:colOff>
          <xdr:row>458747</xdr:row>
          <xdr:rowOff>104775</xdr:rowOff>
        </xdr:to>
        <xdr:sp macro="" textlink="">
          <xdr:nvSpPr>
            <xdr:cNvPr id="17657" name="Object 249" hidden="1">
              <a:extLst>
                <a:ext uri="{63B3BB69-23CF-44E3-9099-C40C66FF867C}">
                  <a14:compatExt spid="_x0000_s17657"/>
                </a:ext>
                <a:ext uri="{FF2B5EF4-FFF2-40B4-BE49-F238E27FC236}">
                  <a16:creationId xmlns:a16="http://schemas.microsoft.com/office/drawing/2014/main" id="{00000000-0008-0000-0000-0000F9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524279</xdr:row>
          <xdr:rowOff>38100</xdr:rowOff>
        </xdr:from>
        <xdr:to>
          <xdr:col>3840</xdr:col>
          <xdr:colOff>390525</xdr:colOff>
          <xdr:row>524283</xdr:row>
          <xdr:rowOff>104775</xdr:rowOff>
        </xdr:to>
        <xdr:sp macro="" textlink="">
          <xdr:nvSpPr>
            <xdr:cNvPr id="17658" name="Object 250" hidden="1">
              <a:extLst>
                <a:ext uri="{63B3BB69-23CF-44E3-9099-C40C66FF867C}">
                  <a14:compatExt spid="_x0000_s17658"/>
                </a:ext>
                <a:ext uri="{FF2B5EF4-FFF2-40B4-BE49-F238E27FC236}">
                  <a16:creationId xmlns:a16="http://schemas.microsoft.com/office/drawing/2014/main" id="{00000000-0008-0000-0000-0000FA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589815</xdr:row>
          <xdr:rowOff>38100</xdr:rowOff>
        </xdr:from>
        <xdr:to>
          <xdr:col>3840</xdr:col>
          <xdr:colOff>390525</xdr:colOff>
          <xdr:row>589819</xdr:row>
          <xdr:rowOff>104775</xdr:rowOff>
        </xdr:to>
        <xdr:sp macro="" textlink="">
          <xdr:nvSpPr>
            <xdr:cNvPr id="17659" name="Object 251" hidden="1">
              <a:extLst>
                <a:ext uri="{63B3BB69-23CF-44E3-9099-C40C66FF867C}">
                  <a14:compatExt spid="_x0000_s17659"/>
                </a:ext>
                <a:ext uri="{FF2B5EF4-FFF2-40B4-BE49-F238E27FC236}">
                  <a16:creationId xmlns:a16="http://schemas.microsoft.com/office/drawing/2014/main" id="{00000000-0008-0000-0000-0000FB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655351</xdr:row>
          <xdr:rowOff>38100</xdr:rowOff>
        </xdr:from>
        <xdr:to>
          <xdr:col>3840</xdr:col>
          <xdr:colOff>390525</xdr:colOff>
          <xdr:row>655355</xdr:row>
          <xdr:rowOff>104775</xdr:rowOff>
        </xdr:to>
        <xdr:sp macro="" textlink="">
          <xdr:nvSpPr>
            <xdr:cNvPr id="17660" name="Object 252" hidden="1">
              <a:extLst>
                <a:ext uri="{63B3BB69-23CF-44E3-9099-C40C66FF867C}">
                  <a14:compatExt spid="_x0000_s17660"/>
                </a:ext>
                <a:ext uri="{FF2B5EF4-FFF2-40B4-BE49-F238E27FC236}">
                  <a16:creationId xmlns:a16="http://schemas.microsoft.com/office/drawing/2014/main" id="{00000000-0008-0000-0000-0000FC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720887</xdr:row>
          <xdr:rowOff>38100</xdr:rowOff>
        </xdr:from>
        <xdr:to>
          <xdr:col>3840</xdr:col>
          <xdr:colOff>390525</xdr:colOff>
          <xdr:row>720891</xdr:row>
          <xdr:rowOff>104775</xdr:rowOff>
        </xdr:to>
        <xdr:sp macro="" textlink="">
          <xdr:nvSpPr>
            <xdr:cNvPr id="17661" name="Object 253" hidden="1">
              <a:extLst>
                <a:ext uri="{63B3BB69-23CF-44E3-9099-C40C66FF867C}">
                  <a14:compatExt spid="_x0000_s17661"/>
                </a:ext>
                <a:ext uri="{FF2B5EF4-FFF2-40B4-BE49-F238E27FC236}">
                  <a16:creationId xmlns:a16="http://schemas.microsoft.com/office/drawing/2014/main" id="{00000000-0008-0000-0000-0000FD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786423</xdr:row>
          <xdr:rowOff>38100</xdr:rowOff>
        </xdr:from>
        <xdr:to>
          <xdr:col>3840</xdr:col>
          <xdr:colOff>390525</xdr:colOff>
          <xdr:row>786427</xdr:row>
          <xdr:rowOff>104775</xdr:rowOff>
        </xdr:to>
        <xdr:sp macro="" textlink="">
          <xdr:nvSpPr>
            <xdr:cNvPr id="17662" name="Object 254" hidden="1">
              <a:extLst>
                <a:ext uri="{63B3BB69-23CF-44E3-9099-C40C66FF867C}">
                  <a14:compatExt spid="_x0000_s17662"/>
                </a:ext>
                <a:ext uri="{FF2B5EF4-FFF2-40B4-BE49-F238E27FC236}">
                  <a16:creationId xmlns:a16="http://schemas.microsoft.com/office/drawing/2014/main" id="{00000000-0008-0000-0000-0000FE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851959</xdr:row>
          <xdr:rowOff>38100</xdr:rowOff>
        </xdr:from>
        <xdr:to>
          <xdr:col>3840</xdr:col>
          <xdr:colOff>390525</xdr:colOff>
          <xdr:row>851963</xdr:row>
          <xdr:rowOff>104775</xdr:rowOff>
        </xdr:to>
        <xdr:sp macro="" textlink="">
          <xdr:nvSpPr>
            <xdr:cNvPr id="17663" name="Object 255" hidden="1">
              <a:extLst>
                <a:ext uri="{63B3BB69-23CF-44E3-9099-C40C66FF867C}">
                  <a14:compatExt spid="_x0000_s17663"/>
                </a:ext>
                <a:ext uri="{FF2B5EF4-FFF2-40B4-BE49-F238E27FC236}">
                  <a16:creationId xmlns:a16="http://schemas.microsoft.com/office/drawing/2014/main" id="{00000000-0008-0000-0000-0000FF4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917495</xdr:row>
          <xdr:rowOff>38100</xdr:rowOff>
        </xdr:from>
        <xdr:to>
          <xdr:col>3840</xdr:col>
          <xdr:colOff>390525</xdr:colOff>
          <xdr:row>917499</xdr:row>
          <xdr:rowOff>104775</xdr:rowOff>
        </xdr:to>
        <xdr:sp macro="" textlink="">
          <xdr:nvSpPr>
            <xdr:cNvPr id="17664" name="Object 256" hidden="1">
              <a:extLst>
                <a:ext uri="{63B3BB69-23CF-44E3-9099-C40C66FF867C}">
                  <a14:compatExt spid="_x0000_s17664"/>
                </a:ext>
                <a:ext uri="{FF2B5EF4-FFF2-40B4-BE49-F238E27FC236}">
                  <a16:creationId xmlns:a16="http://schemas.microsoft.com/office/drawing/2014/main" id="{00000000-0008-0000-0000-00000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3839</xdr:col>
          <xdr:colOff>238125</xdr:colOff>
          <xdr:row>983031</xdr:row>
          <xdr:rowOff>38100</xdr:rowOff>
        </xdr:from>
        <xdr:to>
          <xdr:col>3840</xdr:col>
          <xdr:colOff>390525</xdr:colOff>
          <xdr:row>983035</xdr:row>
          <xdr:rowOff>104775</xdr:rowOff>
        </xdr:to>
        <xdr:sp macro="" textlink="">
          <xdr:nvSpPr>
            <xdr:cNvPr id="17665" name="Object 257" hidden="1">
              <a:extLst>
                <a:ext uri="{63B3BB69-23CF-44E3-9099-C40C66FF867C}">
                  <a14:compatExt spid="_x0000_s17665"/>
                </a:ext>
                <a:ext uri="{FF2B5EF4-FFF2-40B4-BE49-F238E27FC236}">
                  <a16:creationId xmlns:a16="http://schemas.microsoft.com/office/drawing/2014/main" id="{00000000-0008-0000-0000-00000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0</xdr:row>
          <xdr:rowOff>38100</xdr:rowOff>
        </xdr:from>
        <xdr:to>
          <xdr:col>4096</xdr:col>
          <xdr:colOff>390525</xdr:colOff>
          <xdr:row>4</xdr:row>
          <xdr:rowOff>104775</xdr:rowOff>
        </xdr:to>
        <xdr:sp macro="" textlink="">
          <xdr:nvSpPr>
            <xdr:cNvPr id="17666" name="Object 258" hidden="1">
              <a:extLst>
                <a:ext uri="{63B3BB69-23CF-44E3-9099-C40C66FF867C}">
                  <a14:compatExt spid="_x0000_s17666"/>
                </a:ext>
                <a:ext uri="{FF2B5EF4-FFF2-40B4-BE49-F238E27FC236}">
                  <a16:creationId xmlns:a16="http://schemas.microsoft.com/office/drawing/2014/main" id="{00000000-0008-0000-0000-00000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65527</xdr:row>
          <xdr:rowOff>38100</xdr:rowOff>
        </xdr:from>
        <xdr:to>
          <xdr:col>4096</xdr:col>
          <xdr:colOff>390525</xdr:colOff>
          <xdr:row>65531</xdr:row>
          <xdr:rowOff>104775</xdr:rowOff>
        </xdr:to>
        <xdr:sp macro="" textlink="">
          <xdr:nvSpPr>
            <xdr:cNvPr id="17667" name="Object 259" hidden="1">
              <a:extLst>
                <a:ext uri="{63B3BB69-23CF-44E3-9099-C40C66FF867C}">
                  <a14:compatExt spid="_x0000_s17667"/>
                </a:ext>
                <a:ext uri="{FF2B5EF4-FFF2-40B4-BE49-F238E27FC236}">
                  <a16:creationId xmlns:a16="http://schemas.microsoft.com/office/drawing/2014/main" id="{00000000-0008-0000-0000-00000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131063</xdr:row>
          <xdr:rowOff>38100</xdr:rowOff>
        </xdr:from>
        <xdr:to>
          <xdr:col>4096</xdr:col>
          <xdr:colOff>390525</xdr:colOff>
          <xdr:row>131067</xdr:row>
          <xdr:rowOff>104775</xdr:rowOff>
        </xdr:to>
        <xdr:sp macro="" textlink="">
          <xdr:nvSpPr>
            <xdr:cNvPr id="17668" name="Object 260" hidden="1">
              <a:extLst>
                <a:ext uri="{63B3BB69-23CF-44E3-9099-C40C66FF867C}">
                  <a14:compatExt spid="_x0000_s17668"/>
                </a:ext>
                <a:ext uri="{FF2B5EF4-FFF2-40B4-BE49-F238E27FC236}">
                  <a16:creationId xmlns:a16="http://schemas.microsoft.com/office/drawing/2014/main" id="{00000000-0008-0000-0000-00000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196599</xdr:row>
          <xdr:rowOff>38100</xdr:rowOff>
        </xdr:from>
        <xdr:to>
          <xdr:col>4096</xdr:col>
          <xdr:colOff>390525</xdr:colOff>
          <xdr:row>196603</xdr:row>
          <xdr:rowOff>104775</xdr:rowOff>
        </xdr:to>
        <xdr:sp macro="" textlink="">
          <xdr:nvSpPr>
            <xdr:cNvPr id="17669" name="Object 261" hidden="1">
              <a:extLst>
                <a:ext uri="{63B3BB69-23CF-44E3-9099-C40C66FF867C}">
                  <a14:compatExt spid="_x0000_s17669"/>
                </a:ext>
                <a:ext uri="{FF2B5EF4-FFF2-40B4-BE49-F238E27FC236}">
                  <a16:creationId xmlns:a16="http://schemas.microsoft.com/office/drawing/2014/main" id="{00000000-0008-0000-0000-00000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262135</xdr:row>
          <xdr:rowOff>38100</xdr:rowOff>
        </xdr:from>
        <xdr:to>
          <xdr:col>4096</xdr:col>
          <xdr:colOff>390525</xdr:colOff>
          <xdr:row>262139</xdr:row>
          <xdr:rowOff>104775</xdr:rowOff>
        </xdr:to>
        <xdr:sp macro="" textlink="">
          <xdr:nvSpPr>
            <xdr:cNvPr id="17670" name="Object 262" hidden="1">
              <a:extLst>
                <a:ext uri="{63B3BB69-23CF-44E3-9099-C40C66FF867C}">
                  <a14:compatExt spid="_x0000_s17670"/>
                </a:ext>
                <a:ext uri="{FF2B5EF4-FFF2-40B4-BE49-F238E27FC236}">
                  <a16:creationId xmlns:a16="http://schemas.microsoft.com/office/drawing/2014/main" id="{00000000-0008-0000-0000-00000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327671</xdr:row>
          <xdr:rowOff>38100</xdr:rowOff>
        </xdr:from>
        <xdr:to>
          <xdr:col>4096</xdr:col>
          <xdr:colOff>390525</xdr:colOff>
          <xdr:row>327675</xdr:row>
          <xdr:rowOff>104775</xdr:rowOff>
        </xdr:to>
        <xdr:sp macro="" textlink="">
          <xdr:nvSpPr>
            <xdr:cNvPr id="17671" name="Object 263" hidden="1">
              <a:extLst>
                <a:ext uri="{63B3BB69-23CF-44E3-9099-C40C66FF867C}">
                  <a14:compatExt spid="_x0000_s17671"/>
                </a:ext>
                <a:ext uri="{FF2B5EF4-FFF2-40B4-BE49-F238E27FC236}">
                  <a16:creationId xmlns:a16="http://schemas.microsoft.com/office/drawing/2014/main" id="{00000000-0008-0000-0000-00000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393207</xdr:row>
          <xdr:rowOff>38100</xdr:rowOff>
        </xdr:from>
        <xdr:to>
          <xdr:col>4096</xdr:col>
          <xdr:colOff>390525</xdr:colOff>
          <xdr:row>393211</xdr:row>
          <xdr:rowOff>104775</xdr:rowOff>
        </xdr:to>
        <xdr:sp macro="" textlink="">
          <xdr:nvSpPr>
            <xdr:cNvPr id="17672" name="Object 264" hidden="1">
              <a:extLst>
                <a:ext uri="{63B3BB69-23CF-44E3-9099-C40C66FF867C}">
                  <a14:compatExt spid="_x0000_s17672"/>
                </a:ext>
                <a:ext uri="{FF2B5EF4-FFF2-40B4-BE49-F238E27FC236}">
                  <a16:creationId xmlns:a16="http://schemas.microsoft.com/office/drawing/2014/main" id="{00000000-0008-0000-0000-00000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458743</xdr:row>
          <xdr:rowOff>38100</xdr:rowOff>
        </xdr:from>
        <xdr:to>
          <xdr:col>4096</xdr:col>
          <xdr:colOff>390525</xdr:colOff>
          <xdr:row>458747</xdr:row>
          <xdr:rowOff>104775</xdr:rowOff>
        </xdr:to>
        <xdr:sp macro="" textlink="">
          <xdr:nvSpPr>
            <xdr:cNvPr id="17673" name="Object 265" hidden="1">
              <a:extLst>
                <a:ext uri="{63B3BB69-23CF-44E3-9099-C40C66FF867C}">
                  <a14:compatExt spid="_x0000_s17673"/>
                </a:ext>
                <a:ext uri="{FF2B5EF4-FFF2-40B4-BE49-F238E27FC236}">
                  <a16:creationId xmlns:a16="http://schemas.microsoft.com/office/drawing/2014/main" id="{00000000-0008-0000-0000-00000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524279</xdr:row>
          <xdr:rowOff>38100</xdr:rowOff>
        </xdr:from>
        <xdr:to>
          <xdr:col>4096</xdr:col>
          <xdr:colOff>390525</xdr:colOff>
          <xdr:row>524283</xdr:row>
          <xdr:rowOff>104775</xdr:rowOff>
        </xdr:to>
        <xdr:sp macro="" textlink="">
          <xdr:nvSpPr>
            <xdr:cNvPr id="17674" name="Object 266" hidden="1">
              <a:extLst>
                <a:ext uri="{63B3BB69-23CF-44E3-9099-C40C66FF867C}">
                  <a14:compatExt spid="_x0000_s17674"/>
                </a:ext>
                <a:ext uri="{FF2B5EF4-FFF2-40B4-BE49-F238E27FC236}">
                  <a16:creationId xmlns:a16="http://schemas.microsoft.com/office/drawing/2014/main" id="{00000000-0008-0000-0000-00000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589815</xdr:row>
          <xdr:rowOff>38100</xdr:rowOff>
        </xdr:from>
        <xdr:to>
          <xdr:col>4096</xdr:col>
          <xdr:colOff>390525</xdr:colOff>
          <xdr:row>589819</xdr:row>
          <xdr:rowOff>104775</xdr:rowOff>
        </xdr:to>
        <xdr:sp macro="" textlink="">
          <xdr:nvSpPr>
            <xdr:cNvPr id="17675" name="Object 267" hidden="1">
              <a:extLst>
                <a:ext uri="{63B3BB69-23CF-44E3-9099-C40C66FF867C}">
                  <a14:compatExt spid="_x0000_s17675"/>
                </a:ext>
                <a:ext uri="{FF2B5EF4-FFF2-40B4-BE49-F238E27FC236}">
                  <a16:creationId xmlns:a16="http://schemas.microsoft.com/office/drawing/2014/main" id="{00000000-0008-0000-0000-00000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655351</xdr:row>
          <xdr:rowOff>38100</xdr:rowOff>
        </xdr:from>
        <xdr:to>
          <xdr:col>4096</xdr:col>
          <xdr:colOff>390525</xdr:colOff>
          <xdr:row>655355</xdr:row>
          <xdr:rowOff>104775</xdr:rowOff>
        </xdr:to>
        <xdr:sp macro="" textlink="">
          <xdr:nvSpPr>
            <xdr:cNvPr id="17676" name="Object 268" hidden="1">
              <a:extLst>
                <a:ext uri="{63B3BB69-23CF-44E3-9099-C40C66FF867C}">
                  <a14:compatExt spid="_x0000_s17676"/>
                </a:ext>
                <a:ext uri="{FF2B5EF4-FFF2-40B4-BE49-F238E27FC236}">
                  <a16:creationId xmlns:a16="http://schemas.microsoft.com/office/drawing/2014/main" id="{00000000-0008-0000-0000-00000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720887</xdr:row>
          <xdr:rowOff>38100</xdr:rowOff>
        </xdr:from>
        <xdr:to>
          <xdr:col>4096</xdr:col>
          <xdr:colOff>390525</xdr:colOff>
          <xdr:row>720891</xdr:row>
          <xdr:rowOff>104775</xdr:rowOff>
        </xdr:to>
        <xdr:sp macro="" textlink="">
          <xdr:nvSpPr>
            <xdr:cNvPr id="17677" name="Object 269" hidden="1">
              <a:extLst>
                <a:ext uri="{63B3BB69-23CF-44E3-9099-C40C66FF867C}">
                  <a14:compatExt spid="_x0000_s17677"/>
                </a:ext>
                <a:ext uri="{FF2B5EF4-FFF2-40B4-BE49-F238E27FC236}">
                  <a16:creationId xmlns:a16="http://schemas.microsoft.com/office/drawing/2014/main" id="{00000000-0008-0000-0000-00000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786423</xdr:row>
          <xdr:rowOff>38100</xdr:rowOff>
        </xdr:from>
        <xdr:to>
          <xdr:col>4096</xdr:col>
          <xdr:colOff>390525</xdr:colOff>
          <xdr:row>786427</xdr:row>
          <xdr:rowOff>104775</xdr:rowOff>
        </xdr:to>
        <xdr:sp macro="" textlink="">
          <xdr:nvSpPr>
            <xdr:cNvPr id="17678" name="Object 270" hidden="1">
              <a:extLst>
                <a:ext uri="{63B3BB69-23CF-44E3-9099-C40C66FF867C}">
                  <a14:compatExt spid="_x0000_s17678"/>
                </a:ext>
                <a:ext uri="{FF2B5EF4-FFF2-40B4-BE49-F238E27FC236}">
                  <a16:creationId xmlns:a16="http://schemas.microsoft.com/office/drawing/2014/main" id="{00000000-0008-0000-0000-00000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851959</xdr:row>
          <xdr:rowOff>38100</xdr:rowOff>
        </xdr:from>
        <xdr:to>
          <xdr:col>4096</xdr:col>
          <xdr:colOff>390525</xdr:colOff>
          <xdr:row>851963</xdr:row>
          <xdr:rowOff>104775</xdr:rowOff>
        </xdr:to>
        <xdr:sp macro="" textlink="">
          <xdr:nvSpPr>
            <xdr:cNvPr id="17679" name="Object 271" hidden="1">
              <a:extLst>
                <a:ext uri="{63B3BB69-23CF-44E3-9099-C40C66FF867C}">
                  <a14:compatExt spid="_x0000_s17679"/>
                </a:ext>
                <a:ext uri="{FF2B5EF4-FFF2-40B4-BE49-F238E27FC236}">
                  <a16:creationId xmlns:a16="http://schemas.microsoft.com/office/drawing/2014/main" id="{00000000-0008-0000-0000-00000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917495</xdr:row>
          <xdr:rowOff>38100</xdr:rowOff>
        </xdr:from>
        <xdr:to>
          <xdr:col>4096</xdr:col>
          <xdr:colOff>390525</xdr:colOff>
          <xdr:row>917499</xdr:row>
          <xdr:rowOff>104775</xdr:rowOff>
        </xdr:to>
        <xdr:sp macro="" textlink="">
          <xdr:nvSpPr>
            <xdr:cNvPr id="17680" name="Object 272" hidden="1">
              <a:extLst>
                <a:ext uri="{63B3BB69-23CF-44E3-9099-C40C66FF867C}">
                  <a14:compatExt spid="_x0000_s17680"/>
                </a:ext>
                <a:ext uri="{FF2B5EF4-FFF2-40B4-BE49-F238E27FC236}">
                  <a16:creationId xmlns:a16="http://schemas.microsoft.com/office/drawing/2014/main" id="{00000000-0008-0000-0000-00001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4095</xdr:col>
          <xdr:colOff>238125</xdr:colOff>
          <xdr:row>983031</xdr:row>
          <xdr:rowOff>38100</xdr:rowOff>
        </xdr:from>
        <xdr:to>
          <xdr:col>4096</xdr:col>
          <xdr:colOff>390525</xdr:colOff>
          <xdr:row>983035</xdr:row>
          <xdr:rowOff>104775</xdr:rowOff>
        </xdr:to>
        <xdr:sp macro="" textlink="">
          <xdr:nvSpPr>
            <xdr:cNvPr id="17681" name="Object 273" hidden="1">
              <a:extLst>
                <a:ext uri="{63B3BB69-23CF-44E3-9099-C40C66FF867C}">
                  <a14:compatExt spid="_x0000_s17681"/>
                </a:ext>
                <a:ext uri="{FF2B5EF4-FFF2-40B4-BE49-F238E27FC236}">
                  <a16:creationId xmlns:a16="http://schemas.microsoft.com/office/drawing/2014/main" id="{00000000-0008-0000-0000-00001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0</xdr:row>
          <xdr:rowOff>38100</xdr:rowOff>
        </xdr:from>
        <xdr:to>
          <xdr:col>4352</xdr:col>
          <xdr:colOff>390525</xdr:colOff>
          <xdr:row>4</xdr:row>
          <xdr:rowOff>104775</xdr:rowOff>
        </xdr:to>
        <xdr:sp macro="" textlink="">
          <xdr:nvSpPr>
            <xdr:cNvPr id="17682" name="Object 274" hidden="1">
              <a:extLst>
                <a:ext uri="{63B3BB69-23CF-44E3-9099-C40C66FF867C}">
                  <a14:compatExt spid="_x0000_s17682"/>
                </a:ext>
                <a:ext uri="{FF2B5EF4-FFF2-40B4-BE49-F238E27FC236}">
                  <a16:creationId xmlns:a16="http://schemas.microsoft.com/office/drawing/2014/main" id="{00000000-0008-0000-0000-00001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65527</xdr:row>
          <xdr:rowOff>38100</xdr:rowOff>
        </xdr:from>
        <xdr:to>
          <xdr:col>4352</xdr:col>
          <xdr:colOff>390525</xdr:colOff>
          <xdr:row>65531</xdr:row>
          <xdr:rowOff>104775</xdr:rowOff>
        </xdr:to>
        <xdr:sp macro="" textlink="">
          <xdr:nvSpPr>
            <xdr:cNvPr id="17683" name="Object 275" hidden="1">
              <a:extLst>
                <a:ext uri="{63B3BB69-23CF-44E3-9099-C40C66FF867C}">
                  <a14:compatExt spid="_x0000_s17683"/>
                </a:ext>
                <a:ext uri="{FF2B5EF4-FFF2-40B4-BE49-F238E27FC236}">
                  <a16:creationId xmlns:a16="http://schemas.microsoft.com/office/drawing/2014/main" id="{00000000-0008-0000-0000-00001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131063</xdr:row>
          <xdr:rowOff>38100</xdr:rowOff>
        </xdr:from>
        <xdr:to>
          <xdr:col>4352</xdr:col>
          <xdr:colOff>390525</xdr:colOff>
          <xdr:row>131067</xdr:row>
          <xdr:rowOff>104775</xdr:rowOff>
        </xdr:to>
        <xdr:sp macro="" textlink="">
          <xdr:nvSpPr>
            <xdr:cNvPr id="17684" name="Object 276" hidden="1">
              <a:extLst>
                <a:ext uri="{63B3BB69-23CF-44E3-9099-C40C66FF867C}">
                  <a14:compatExt spid="_x0000_s17684"/>
                </a:ext>
                <a:ext uri="{FF2B5EF4-FFF2-40B4-BE49-F238E27FC236}">
                  <a16:creationId xmlns:a16="http://schemas.microsoft.com/office/drawing/2014/main" id="{00000000-0008-0000-0000-00001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196599</xdr:row>
          <xdr:rowOff>38100</xdr:rowOff>
        </xdr:from>
        <xdr:to>
          <xdr:col>4352</xdr:col>
          <xdr:colOff>390525</xdr:colOff>
          <xdr:row>196603</xdr:row>
          <xdr:rowOff>104775</xdr:rowOff>
        </xdr:to>
        <xdr:sp macro="" textlink="">
          <xdr:nvSpPr>
            <xdr:cNvPr id="17685" name="Object 277" hidden="1">
              <a:extLst>
                <a:ext uri="{63B3BB69-23CF-44E3-9099-C40C66FF867C}">
                  <a14:compatExt spid="_x0000_s17685"/>
                </a:ext>
                <a:ext uri="{FF2B5EF4-FFF2-40B4-BE49-F238E27FC236}">
                  <a16:creationId xmlns:a16="http://schemas.microsoft.com/office/drawing/2014/main" id="{00000000-0008-0000-0000-00001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262135</xdr:row>
          <xdr:rowOff>38100</xdr:rowOff>
        </xdr:from>
        <xdr:to>
          <xdr:col>4352</xdr:col>
          <xdr:colOff>390525</xdr:colOff>
          <xdr:row>262139</xdr:row>
          <xdr:rowOff>104775</xdr:rowOff>
        </xdr:to>
        <xdr:sp macro="" textlink="">
          <xdr:nvSpPr>
            <xdr:cNvPr id="17686" name="Object 278" hidden="1">
              <a:extLst>
                <a:ext uri="{63B3BB69-23CF-44E3-9099-C40C66FF867C}">
                  <a14:compatExt spid="_x0000_s17686"/>
                </a:ext>
                <a:ext uri="{FF2B5EF4-FFF2-40B4-BE49-F238E27FC236}">
                  <a16:creationId xmlns:a16="http://schemas.microsoft.com/office/drawing/2014/main" id="{00000000-0008-0000-0000-00001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327671</xdr:row>
          <xdr:rowOff>38100</xdr:rowOff>
        </xdr:from>
        <xdr:to>
          <xdr:col>4352</xdr:col>
          <xdr:colOff>390525</xdr:colOff>
          <xdr:row>327675</xdr:row>
          <xdr:rowOff>104775</xdr:rowOff>
        </xdr:to>
        <xdr:sp macro="" textlink="">
          <xdr:nvSpPr>
            <xdr:cNvPr id="17687" name="Object 279" hidden="1">
              <a:extLst>
                <a:ext uri="{63B3BB69-23CF-44E3-9099-C40C66FF867C}">
                  <a14:compatExt spid="_x0000_s17687"/>
                </a:ext>
                <a:ext uri="{FF2B5EF4-FFF2-40B4-BE49-F238E27FC236}">
                  <a16:creationId xmlns:a16="http://schemas.microsoft.com/office/drawing/2014/main" id="{00000000-0008-0000-0000-00001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393207</xdr:row>
          <xdr:rowOff>38100</xdr:rowOff>
        </xdr:from>
        <xdr:to>
          <xdr:col>4352</xdr:col>
          <xdr:colOff>390525</xdr:colOff>
          <xdr:row>393211</xdr:row>
          <xdr:rowOff>104775</xdr:rowOff>
        </xdr:to>
        <xdr:sp macro="" textlink="">
          <xdr:nvSpPr>
            <xdr:cNvPr id="17688" name="Object 280" hidden="1">
              <a:extLst>
                <a:ext uri="{63B3BB69-23CF-44E3-9099-C40C66FF867C}">
                  <a14:compatExt spid="_x0000_s17688"/>
                </a:ext>
                <a:ext uri="{FF2B5EF4-FFF2-40B4-BE49-F238E27FC236}">
                  <a16:creationId xmlns:a16="http://schemas.microsoft.com/office/drawing/2014/main" id="{00000000-0008-0000-0000-00001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458743</xdr:row>
          <xdr:rowOff>38100</xdr:rowOff>
        </xdr:from>
        <xdr:to>
          <xdr:col>4352</xdr:col>
          <xdr:colOff>390525</xdr:colOff>
          <xdr:row>458747</xdr:row>
          <xdr:rowOff>104775</xdr:rowOff>
        </xdr:to>
        <xdr:sp macro="" textlink="">
          <xdr:nvSpPr>
            <xdr:cNvPr id="17689" name="Object 281" hidden="1">
              <a:extLst>
                <a:ext uri="{63B3BB69-23CF-44E3-9099-C40C66FF867C}">
                  <a14:compatExt spid="_x0000_s17689"/>
                </a:ext>
                <a:ext uri="{FF2B5EF4-FFF2-40B4-BE49-F238E27FC236}">
                  <a16:creationId xmlns:a16="http://schemas.microsoft.com/office/drawing/2014/main" id="{00000000-0008-0000-0000-00001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524279</xdr:row>
          <xdr:rowOff>38100</xdr:rowOff>
        </xdr:from>
        <xdr:to>
          <xdr:col>4352</xdr:col>
          <xdr:colOff>390525</xdr:colOff>
          <xdr:row>524283</xdr:row>
          <xdr:rowOff>104775</xdr:rowOff>
        </xdr:to>
        <xdr:sp macro="" textlink="">
          <xdr:nvSpPr>
            <xdr:cNvPr id="17690" name="Object 282" hidden="1">
              <a:extLst>
                <a:ext uri="{63B3BB69-23CF-44E3-9099-C40C66FF867C}">
                  <a14:compatExt spid="_x0000_s17690"/>
                </a:ext>
                <a:ext uri="{FF2B5EF4-FFF2-40B4-BE49-F238E27FC236}">
                  <a16:creationId xmlns:a16="http://schemas.microsoft.com/office/drawing/2014/main" id="{00000000-0008-0000-0000-00001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589815</xdr:row>
          <xdr:rowOff>38100</xdr:rowOff>
        </xdr:from>
        <xdr:to>
          <xdr:col>4352</xdr:col>
          <xdr:colOff>390525</xdr:colOff>
          <xdr:row>589819</xdr:row>
          <xdr:rowOff>104775</xdr:rowOff>
        </xdr:to>
        <xdr:sp macro="" textlink="">
          <xdr:nvSpPr>
            <xdr:cNvPr id="17691" name="Object 283" hidden="1">
              <a:extLst>
                <a:ext uri="{63B3BB69-23CF-44E3-9099-C40C66FF867C}">
                  <a14:compatExt spid="_x0000_s17691"/>
                </a:ext>
                <a:ext uri="{FF2B5EF4-FFF2-40B4-BE49-F238E27FC236}">
                  <a16:creationId xmlns:a16="http://schemas.microsoft.com/office/drawing/2014/main" id="{00000000-0008-0000-0000-00001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655351</xdr:row>
          <xdr:rowOff>38100</xdr:rowOff>
        </xdr:from>
        <xdr:to>
          <xdr:col>4352</xdr:col>
          <xdr:colOff>390525</xdr:colOff>
          <xdr:row>655355</xdr:row>
          <xdr:rowOff>104775</xdr:rowOff>
        </xdr:to>
        <xdr:sp macro="" textlink="">
          <xdr:nvSpPr>
            <xdr:cNvPr id="17692" name="Object 284" hidden="1">
              <a:extLst>
                <a:ext uri="{63B3BB69-23CF-44E3-9099-C40C66FF867C}">
                  <a14:compatExt spid="_x0000_s17692"/>
                </a:ext>
                <a:ext uri="{FF2B5EF4-FFF2-40B4-BE49-F238E27FC236}">
                  <a16:creationId xmlns:a16="http://schemas.microsoft.com/office/drawing/2014/main" id="{00000000-0008-0000-0000-00001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720887</xdr:row>
          <xdr:rowOff>38100</xdr:rowOff>
        </xdr:from>
        <xdr:to>
          <xdr:col>4352</xdr:col>
          <xdr:colOff>390525</xdr:colOff>
          <xdr:row>720891</xdr:row>
          <xdr:rowOff>104775</xdr:rowOff>
        </xdr:to>
        <xdr:sp macro="" textlink="">
          <xdr:nvSpPr>
            <xdr:cNvPr id="17693" name="Object 285" hidden="1">
              <a:extLst>
                <a:ext uri="{63B3BB69-23CF-44E3-9099-C40C66FF867C}">
                  <a14:compatExt spid="_x0000_s17693"/>
                </a:ext>
                <a:ext uri="{FF2B5EF4-FFF2-40B4-BE49-F238E27FC236}">
                  <a16:creationId xmlns:a16="http://schemas.microsoft.com/office/drawing/2014/main" id="{00000000-0008-0000-0000-00001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786423</xdr:row>
          <xdr:rowOff>38100</xdr:rowOff>
        </xdr:from>
        <xdr:to>
          <xdr:col>4352</xdr:col>
          <xdr:colOff>390525</xdr:colOff>
          <xdr:row>786427</xdr:row>
          <xdr:rowOff>104775</xdr:rowOff>
        </xdr:to>
        <xdr:sp macro="" textlink="">
          <xdr:nvSpPr>
            <xdr:cNvPr id="17694" name="Object 286" hidden="1">
              <a:extLst>
                <a:ext uri="{63B3BB69-23CF-44E3-9099-C40C66FF867C}">
                  <a14:compatExt spid="_x0000_s17694"/>
                </a:ext>
                <a:ext uri="{FF2B5EF4-FFF2-40B4-BE49-F238E27FC236}">
                  <a16:creationId xmlns:a16="http://schemas.microsoft.com/office/drawing/2014/main" id="{00000000-0008-0000-0000-00001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851959</xdr:row>
          <xdr:rowOff>38100</xdr:rowOff>
        </xdr:from>
        <xdr:to>
          <xdr:col>4352</xdr:col>
          <xdr:colOff>390525</xdr:colOff>
          <xdr:row>851963</xdr:row>
          <xdr:rowOff>104775</xdr:rowOff>
        </xdr:to>
        <xdr:sp macro="" textlink="">
          <xdr:nvSpPr>
            <xdr:cNvPr id="17695" name="Object 287" hidden="1">
              <a:extLst>
                <a:ext uri="{63B3BB69-23CF-44E3-9099-C40C66FF867C}">
                  <a14:compatExt spid="_x0000_s17695"/>
                </a:ext>
                <a:ext uri="{FF2B5EF4-FFF2-40B4-BE49-F238E27FC236}">
                  <a16:creationId xmlns:a16="http://schemas.microsoft.com/office/drawing/2014/main" id="{00000000-0008-0000-0000-00001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917495</xdr:row>
          <xdr:rowOff>38100</xdr:rowOff>
        </xdr:from>
        <xdr:to>
          <xdr:col>4352</xdr:col>
          <xdr:colOff>390525</xdr:colOff>
          <xdr:row>917499</xdr:row>
          <xdr:rowOff>104775</xdr:rowOff>
        </xdr:to>
        <xdr:sp macro="" textlink="">
          <xdr:nvSpPr>
            <xdr:cNvPr id="17696" name="Object 288" hidden="1">
              <a:extLst>
                <a:ext uri="{63B3BB69-23CF-44E3-9099-C40C66FF867C}">
                  <a14:compatExt spid="_x0000_s17696"/>
                </a:ext>
                <a:ext uri="{FF2B5EF4-FFF2-40B4-BE49-F238E27FC236}">
                  <a16:creationId xmlns:a16="http://schemas.microsoft.com/office/drawing/2014/main" id="{00000000-0008-0000-0000-00002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4351</xdr:col>
          <xdr:colOff>238125</xdr:colOff>
          <xdr:row>983031</xdr:row>
          <xdr:rowOff>38100</xdr:rowOff>
        </xdr:from>
        <xdr:to>
          <xdr:col>4352</xdr:col>
          <xdr:colOff>390525</xdr:colOff>
          <xdr:row>983035</xdr:row>
          <xdr:rowOff>104775</xdr:rowOff>
        </xdr:to>
        <xdr:sp macro="" textlink="">
          <xdr:nvSpPr>
            <xdr:cNvPr id="17697" name="Object 289" hidden="1">
              <a:extLst>
                <a:ext uri="{63B3BB69-23CF-44E3-9099-C40C66FF867C}">
                  <a14:compatExt spid="_x0000_s17697"/>
                </a:ext>
                <a:ext uri="{FF2B5EF4-FFF2-40B4-BE49-F238E27FC236}">
                  <a16:creationId xmlns:a16="http://schemas.microsoft.com/office/drawing/2014/main" id="{00000000-0008-0000-0000-00002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0</xdr:row>
          <xdr:rowOff>38100</xdr:rowOff>
        </xdr:from>
        <xdr:to>
          <xdr:col>4608</xdr:col>
          <xdr:colOff>390525</xdr:colOff>
          <xdr:row>4</xdr:row>
          <xdr:rowOff>104775</xdr:rowOff>
        </xdr:to>
        <xdr:sp macro="" textlink="">
          <xdr:nvSpPr>
            <xdr:cNvPr id="17698" name="Object 290" hidden="1">
              <a:extLst>
                <a:ext uri="{63B3BB69-23CF-44E3-9099-C40C66FF867C}">
                  <a14:compatExt spid="_x0000_s17698"/>
                </a:ext>
                <a:ext uri="{FF2B5EF4-FFF2-40B4-BE49-F238E27FC236}">
                  <a16:creationId xmlns:a16="http://schemas.microsoft.com/office/drawing/2014/main" id="{00000000-0008-0000-0000-00002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65527</xdr:row>
          <xdr:rowOff>38100</xdr:rowOff>
        </xdr:from>
        <xdr:to>
          <xdr:col>4608</xdr:col>
          <xdr:colOff>390525</xdr:colOff>
          <xdr:row>65531</xdr:row>
          <xdr:rowOff>104775</xdr:rowOff>
        </xdr:to>
        <xdr:sp macro="" textlink="">
          <xdr:nvSpPr>
            <xdr:cNvPr id="17699" name="Object 291" hidden="1">
              <a:extLst>
                <a:ext uri="{63B3BB69-23CF-44E3-9099-C40C66FF867C}">
                  <a14:compatExt spid="_x0000_s17699"/>
                </a:ext>
                <a:ext uri="{FF2B5EF4-FFF2-40B4-BE49-F238E27FC236}">
                  <a16:creationId xmlns:a16="http://schemas.microsoft.com/office/drawing/2014/main" id="{00000000-0008-0000-0000-00002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131063</xdr:row>
          <xdr:rowOff>38100</xdr:rowOff>
        </xdr:from>
        <xdr:to>
          <xdr:col>4608</xdr:col>
          <xdr:colOff>390525</xdr:colOff>
          <xdr:row>131067</xdr:row>
          <xdr:rowOff>104775</xdr:rowOff>
        </xdr:to>
        <xdr:sp macro="" textlink="">
          <xdr:nvSpPr>
            <xdr:cNvPr id="17700" name="Object 292" hidden="1">
              <a:extLst>
                <a:ext uri="{63B3BB69-23CF-44E3-9099-C40C66FF867C}">
                  <a14:compatExt spid="_x0000_s17700"/>
                </a:ext>
                <a:ext uri="{FF2B5EF4-FFF2-40B4-BE49-F238E27FC236}">
                  <a16:creationId xmlns:a16="http://schemas.microsoft.com/office/drawing/2014/main" id="{00000000-0008-0000-0000-00002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196599</xdr:row>
          <xdr:rowOff>38100</xdr:rowOff>
        </xdr:from>
        <xdr:to>
          <xdr:col>4608</xdr:col>
          <xdr:colOff>390525</xdr:colOff>
          <xdr:row>196603</xdr:row>
          <xdr:rowOff>104775</xdr:rowOff>
        </xdr:to>
        <xdr:sp macro="" textlink="">
          <xdr:nvSpPr>
            <xdr:cNvPr id="17701" name="Object 293" hidden="1">
              <a:extLst>
                <a:ext uri="{63B3BB69-23CF-44E3-9099-C40C66FF867C}">
                  <a14:compatExt spid="_x0000_s17701"/>
                </a:ext>
                <a:ext uri="{FF2B5EF4-FFF2-40B4-BE49-F238E27FC236}">
                  <a16:creationId xmlns:a16="http://schemas.microsoft.com/office/drawing/2014/main" id="{00000000-0008-0000-0000-00002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262135</xdr:row>
          <xdr:rowOff>38100</xdr:rowOff>
        </xdr:from>
        <xdr:to>
          <xdr:col>4608</xdr:col>
          <xdr:colOff>390525</xdr:colOff>
          <xdr:row>262139</xdr:row>
          <xdr:rowOff>104775</xdr:rowOff>
        </xdr:to>
        <xdr:sp macro="" textlink="">
          <xdr:nvSpPr>
            <xdr:cNvPr id="17702" name="Object 294" hidden="1">
              <a:extLst>
                <a:ext uri="{63B3BB69-23CF-44E3-9099-C40C66FF867C}">
                  <a14:compatExt spid="_x0000_s17702"/>
                </a:ext>
                <a:ext uri="{FF2B5EF4-FFF2-40B4-BE49-F238E27FC236}">
                  <a16:creationId xmlns:a16="http://schemas.microsoft.com/office/drawing/2014/main" id="{00000000-0008-0000-0000-00002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327671</xdr:row>
          <xdr:rowOff>38100</xdr:rowOff>
        </xdr:from>
        <xdr:to>
          <xdr:col>4608</xdr:col>
          <xdr:colOff>390525</xdr:colOff>
          <xdr:row>327675</xdr:row>
          <xdr:rowOff>104775</xdr:rowOff>
        </xdr:to>
        <xdr:sp macro="" textlink="">
          <xdr:nvSpPr>
            <xdr:cNvPr id="17703" name="Object 295" hidden="1">
              <a:extLst>
                <a:ext uri="{63B3BB69-23CF-44E3-9099-C40C66FF867C}">
                  <a14:compatExt spid="_x0000_s17703"/>
                </a:ext>
                <a:ext uri="{FF2B5EF4-FFF2-40B4-BE49-F238E27FC236}">
                  <a16:creationId xmlns:a16="http://schemas.microsoft.com/office/drawing/2014/main" id="{00000000-0008-0000-0000-00002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393207</xdr:row>
          <xdr:rowOff>38100</xdr:rowOff>
        </xdr:from>
        <xdr:to>
          <xdr:col>4608</xdr:col>
          <xdr:colOff>390525</xdr:colOff>
          <xdr:row>393211</xdr:row>
          <xdr:rowOff>104775</xdr:rowOff>
        </xdr:to>
        <xdr:sp macro="" textlink="">
          <xdr:nvSpPr>
            <xdr:cNvPr id="17704" name="Object 296" hidden="1">
              <a:extLst>
                <a:ext uri="{63B3BB69-23CF-44E3-9099-C40C66FF867C}">
                  <a14:compatExt spid="_x0000_s17704"/>
                </a:ext>
                <a:ext uri="{FF2B5EF4-FFF2-40B4-BE49-F238E27FC236}">
                  <a16:creationId xmlns:a16="http://schemas.microsoft.com/office/drawing/2014/main" id="{00000000-0008-0000-0000-00002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458743</xdr:row>
          <xdr:rowOff>38100</xdr:rowOff>
        </xdr:from>
        <xdr:to>
          <xdr:col>4608</xdr:col>
          <xdr:colOff>390525</xdr:colOff>
          <xdr:row>458747</xdr:row>
          <xdr:rowOff>104775</xdr:rowOff>
        </xdr:to>
        <xdr:sp macro="" textlink="">
          <xdr:nvSpPr>
            <xdr:cNvPr id="17705" name="Object 297" hidden="1">
              <a:extLst>
                <a:ext uri="{63B3BB69-23CF-44E3-9099-C40C66FF867C}">
                  <a14:compatExt spid="_x0000_s17705"/>
                </a:ext>
                <a:ext uri="{FF2B5EF4-FFF2-40B4-BE49-F238E27FC236}">
                  <a16:creationId xmlns:a16="http://schemas.microsoft.com/office/drawing/2014/main" id="{00000000-0008-0000-0000-00002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524279</xdr:row>
          <xdr:rowOff>38100</xdr:rowOff>
        </xdr:from>
        <xdr:to>
          <xdr:col>4608</xdr:col>
          <xdr:colOff>390525</xdr:colOff>
          <xdr:row>524283</xdr:row>
          <xdr:rowOff>104775</xdr:rowOff>
        </xdr:to>
        <xdr:sp macro="" textlink="">
          <xdr:nvSpPr>
            <xdr:cNvPr id="17706" name="Object 298" hidden="1">
              <a:extLst>
                <a:ext uri="{63B3BB69-23CF-44E3-9099-C40C66FF867C}">
                  <a14:compatExt spid="_x0000_s17706"/>
                </a:ext>
                <a:ext uri="{FF2B5EF4-FFF2-40B4-BE49-F238E27FC236}">
                  <a16:creationId xmlns:a16="http://schemas.microsoft.com/office/drawing/2014/main" id="{00000000-0008-0000-0000-00002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589815</xdr:row>
          <xdr:rowOff>38100</xdr:rowOff>
        </xdr:from>
        <xdr:to>
          <xdr:col>4608</xdr:col>
          <xdr:colOff>390525</xdr:colOff>
          <xdr:row>589819</xdr:row>
          <xdr:rowOff>104775</xdr:rowOff>
        </xdr:to>
        <xdr:sp macro="" textlink="">
          <xdr:nvSpPr>
            <xdr:cNvPr id="17707" name="Object 299" hidden="1">
              <a:extLst>
                <a:ext uri="{63B3BB69-23CF-44E3-9099-C40C66FF867C}">
                  <a14:compatExt spid="_x0000_s17707"/>
                </a:ext>
                <a:ext uri="{FF2B5EF4-FFF2-40B4-BE49-F238E27FC236}">
                  <a16:creationId xmlns:a16="http://schemas.microsoft.com/office/drawing/2014/main" id="{00000000-0008-0000-0000-00002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655351</xdr:row>
          <xdr:rowOff>38100</xdr:rowOff>
        </xdr:from>
        <xdr:to>
          <xdr:col>4608</xdr:col>
          <xdr:colOff>390525</xdr:colOff>
          <xdr:row>655355</xdr:row>
          <xdr:rowOff>104775</xdr:rowOff>
        </xdr:to>
        <xdr:sp macro="" textlink="">
          <xdr:nvSpPr>
            <xdr:cNvPr id="17708" name="Object 300" hidden="1">
              <a:extLst>
                <a:ext uri="{63B3BB69-23CF-44E3-9099-C40C66FF867C}">
                  <a14:compatExt spid="_x0000_s17708"/>
                </a:ext>
                <a:ext uri="{FF2B5EF4-FFF2-40B4-BE49-F238E27FC236}">
                  <a16:creationId xmlns:a16="http://schemas.microsoft.com/office/drawing/2014/main" id="{00000000-0008-0000-0000-00002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720887</xdr:row>
          <xdr:rowOff>38100</xdr:rowOff>
        </xdr:from>
        <xdr:to>
          <xdr:col>4608</xdr:col>
          <xdr:colOff>390525</xdr:colOff>
          <xdr:row>720891</xdr:row>
          <xdr:rowOff>104775</xdr:rowOff>
        </xdr:to>
        <xdr:sp macro="" textlink="">
          <xdr:nvSpPr>
            <xdr:cNvPr id="17709" name="Object 301" hidden="1">
              <a:extLst>
                <a:ext uri="{63B3BB69-23CF-44E3-9099-C40C66FF867C}">
                  <a14:compatExt spid="_x0000_s17709"/>
                </a:ext>
                <a:ext uri="{FF2B5EF4-FFF2-40B4-BE49-F238E27FC236}">
                  <a16:creationId xmlns:a16="http://schemas.microsoft.com/office/drawing/2014/main" id="{00000000-0008-0000-0000-00002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786423</xdr:row>
          <xdr:rowOff>38100</xdr:rowOff>
        </xdr:from>
        <xdr:to>
          <xdr:col>4608</xdr:col>
          <xdr:colOff>390525</xdr:colOff>
          <xdr:row>786427</xdr:row>
          <xdr:rowOff>104775</xdr:rowOff>
        </xdr:to>
        <xdr:sp macro="" textlink="">
          <xdr:nvSpPr>
            <xdr:cNvPr id="17710" name="Object 302" hidden="1">
              <a:extLst>
                <a:ext uri="{63B3BB69-23CF-44E3-9099-C40C66FF867C}">
                  <a14:compatExt spid="_x0000_s17710"/>
                </a:ext>
                <a:ext uri="{FF2B5EF4-FFF2-40B4-BE49-F238E27FC236}">
                  <a16:creationId xmlns:a16="http://schemas.microsoft.com/office/drawing/2014/main" id="{00000000-0008-0000-0000-00002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851959</xdr:row>
          <xdr:rowOff>38100</xdr:rowOff>
        </xdr:from>
        <xdr:to>
          <xdr:col>4608</xdr:col>
          <xdr:colOff>390525</xdr:colOff>
          <xdr:row>851963</xdr:row>
          <xdr:rowOff>104775</xdr:rowOff>
        </xdr:to>
        <xdr:sp macro="" textlink="">
          <xdr:nvSpPr>
            <xdr:cNvPr id="17711" name="Object 303" hidden="1">
              <a:extLst>
                <a:ext uri="{63B3BB69-23CF-44E3-9099-C40C66FF867C}">
                  <a14:compatExt spid="_x0000_s17711"/>
                </a:ext>
                <a:ext uri="{FF2B5EF4-FFF2-40B4-BE49-F238E27FC236}">
                  <a16:creationId xmlns:a16="http://schemas.microsoft.com/office/drawing/2014/main" id="{00000000-0008-0000-0000-00002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917495</xdr:row>
          <xdr:rowOff>38100</xdr:rowOff>
        </xdr:from>
        <xdr:to>
          <xdr:col>4608</xdr:col>
          <xdr:colOff>390525</xdr:colOff>
          <xdr:row>917499</xdr:row>
          <xdr:rowOff>104775</xdr:rowOff>
        </xdr:to>
        <xdr:sp macro="" textlink="">
          <xdr:nvSpPr>
            <xdr:cNvPr id="17712" name="Object 304" hidden="1">
              <a:extLst>
                <a:ext uri="{63B3BB69-23CF-44E3-9099-C40C66FF867C}">
                  <a14:compatExt spid="_x0000_s17712"/>
                </a:ext>
                <a:ext uri="{FF2B5EF4-FFF2-40B4-BE49-F238E27FC236}">
                  <a16:creationId xmlns:a16="http://schemas.microsoft.com/office/drawing/2014/main" id="{00000000-0008-0000-0000-00003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4607</xdr:col>
          <xdr:colOff>238125</xdr:colOff>
          <xdr:row>983031</xdr:row>
          <xdr:rowOff>38100</xdr:rowOff>
        </xdr:from>
        <xdr:to>
          <xdr:col>4608</xdr:col>
          <xdr:colOff>390525</xdr:colOff>
          <xdr:row>983035</xdr:row>
          <xdr:rowOff>104775</xdr:rowOff>
        </xdr:to>
        <xdr:sp macro="" textlink="">
          <xdr:nvSpPr>
            <xdr:cNvPr id="17713" name="Object 305" hidden="1">
              <a:extLst>
                <a:ext uri="{63B3BB69-23CF-44E3-9099-C40C66FF867C}">
                  <a14:compatExt spid="_x0000_s17713"/>
                </a:ext>
                <a:ext uri="{FF2B5EF4-FFF2-40B4-BE49-F238E27FC236}">
                  <a16:creationId xmlns:a16="http://schemas.microsoft.com/office/drawing/2014/main" id="{00000000-0008-0000-0000-00003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0</xdr:row>
          <xdr:rowOff>38100</xdr:rowOff>
        </xdr:from>
        <xdr:to>
          <xdr:col>4864</xdr:col>
          <xdr:colOff>390525</xdr:colOff>
          <xdr:row>4</xdr:row>
          <xdr:rowOff>104775</xdr:rowOff>
        </xdr:to>
        <xdr:sp macro="" textlink="">
          <xdr:nvSpPr>
            <xdr:cNvPr id="17714" name="Object 306" hidden="1">
              <a:extLst>
                <a:ext uri="{63B3BB69-23CF-44E3-9099-C40C66FF867C}">
                  <a14:compatExt spid="_x0000_s17714"/>
                </a:ext>
                <a:ext uri="{FF2B5EF4-FFF2-40B4-BE49-F238E27FC236}">
                  <a16:creationId xmlns:a16="http://schemas.microsoft.com/office/drawing/2014/main" id="{00000000-0008-0000-0000-00003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65527</xdr:row>
          <xdr:rowOff>38100</xdr:rowOff>
        </xdr:from>
        <xdr:to>
          <xdr:col>4864</xdr:col>
          <xdr:colOff>390525</xdr:colOff>
          <xdr:row>65531</xdr:row>
          <xdr:rowOff>104775</xdr:rowOff>
        </xdr:to>
        <xdr:sp macro="" textlink="">
          <xdr:nvSpPr>
            <xdr:cNvPr id="17715" name="Object 307" hidden="1">
              <a:extLst>
                <a:ext uri="{63B3BB69-23CF-44E3-9099-C40C66FF867C}">
                  <a14:compatExt spid="_x0000_s17715"/>
                </a:ext>
                <a:ext uri="{FF2B5EF4-FFF2-40B4-BE49-F238E27FC236}">
                  <a16:creationId xmlns:a16="http://schemas.microsoft.com/office/drawing/2014/main" id="{00000000-0008-0000-0000-00003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131063</xdr:row>
          <xdr:rowOff>38100</xdr:rowOff>
        </xdr:from>
        <xdr:to>
          <xdr:col>4864</xdr:col>
          <xdr:colOff>390525</xdr:colOff>
          <xdr:row>131067</xdr:row>
          <xdr:rowOff>104775</xdr:rowOff>
        </xdr:to>
        <xdr:sp macro="" textlink="">
          <xdr:nvSpPr>
            <xdr:cNvPr id="17716" name="Object 308" hidden="1">
              <a:extLst>
                <a:ext uri="{63B3BB69-23CF-44E3-9099-C40C66FF867C}">
                  <a14:compatExt spid="_x0000_s17716"/>
                </a:ext>
                <a:ext uri="{FF2B5EF4-FFF2-40B4-BE49-F238E27FC236}">
                  <a16:creationId xmlns:a16="http://schemas.microsoft.com/office/drawing/2014/main" id="{00000000-0008-0000-0000-00003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196599</xdr:row>
          <xdr:rowOff>38100</xdr:rowOff>
        </xdr:from>
        <xdr:to>
          <xdr:col>4864</xdr:col>
          <xdr:colOff>390525</xdr:colOff>
          <xdr:row>196603</xdr:row>
          <xdr:rowOff>104775</xdr:rowOff>
        </xdr:to>
        <xdr:sp macro="" textlink="">
          <xdr:nvSpPr>
            <xdr:cNvPr id="17717" name="Object 309" hidden="1">
              <a:extLst>
                <a:ext uri="{63B3BB69-23CF-44E3-9099-C40C66FF867C}">
                  <a14:compatExt spid="_x0000_s17717"/>
                </a:ext>
                <a:ext uri="{FF2B5EF4-FFF2-40B4-BE49-F238E27FC236}">
                  <a16:creationId xmlns:a16="http://schemas.microsoft.com/office/drawing/2014/main" id="{00000000-0008-0000-0000-00003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262135</xdr:row>
          <xdr:rowOff>38100</xdr:rowOff>
        </xdr:from>
        <xdr:to>
          <xdr:col>4864</xdr:col>
          <xdr:colOff>390525</xdr:colOff>
          <xdr:row>262139</xdr:row>
          <xdr:rowOff>104775</xdr:rowOff>
        </xdr:to>
        <xdr:sp macro="" textlink="">
          <xdr:nvSpPr>
            <xdr:cNvPr id="17718" name="Object 310" hidden="1">
              <a:extLst>
                <a:ext uri="{63B3BB69-23CF-44E3-9099-C40C66FF867C}">
                  <a14:compatExt spid="_x0000_s17718"/>
                </a:ext>
                <a:ext uri="{FF2B5EF4-FFF2-40B4-BE49-F238E27FC236}">
                  <a16:creationId xmlns:a16="http://schemas.microsoft.com/office/drawing/2014/main" id="{00000000-0008-0000-0000-00003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327671</xdr:row>
          <xdr:rowOff>38100</xdr:rowOff>
        </xdr:from>
        <xdr:to>
          <xdr:col>4864</xdr:col>
          <xdr:colOff>390525</xdr:colOff>
          <xdr:row>327675</xdr:row>
          <xdr:rowOff>104775</xdr:rowOff>
        </xdr:to>
        <xdr:sp macro="" textlink="">
          <xdr:nvSpPr>
            <xdr:cNvPr id="17719" name="Object 311" hidden="1">
              <a:extLst>
                <a:ext uri="{63B3BB69-23CF-44E3-9099-C40C66FF867C}">
                  <a14:compatExt spid="_x0000_s17719"/>
                </a:ext>
                <a:ext uri="{FF2B5EF4-FFF2-40B4-BE49-F238E27FC236}">
                  <a16:creationId xmlns:a16="http://schemas.microsoft.com/office/drawing/2014/main" id="{00000000-0008-0000-0000-00003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393207</xdr:row>
          <xdr:rowOff>38100</xdr:rowOff>
        </xdr:from>
        <xdr:to>
          <xdr:col>4864</xdr:col>
          <xdr:colOff>390525</xdr:colOff>
          <xdr:row>393211</xdr:row>
          <xdr:rowOff>104775</xdr:rowOff>
        </xdr:to>
        <xdr:sp macro="" textlink="">
          <xdr:nvSpPr>
            <xdr:cNvPr id="17720" name="Object 312" hidden="1">
              <a:extLst>
                <a:ext uri="{63B3BB69-23CF-44E3-9099-C40C66FF867C}">
                  <a14:compatExt spid="_x0000_s17720"/>
                </a:ext>
                <a:ext uri="{FF2B5EF4-FFF2-40B4-BE49-F238E27FC236}">
                  <a16:creationId xmlns:a16="http://schemas.microsoft.com/office/drawing/2014/main" id="{00000000-0008-0000-0000-00003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458743</xdr:row>
          <xdr:rowOff>38100</xdr:rowOff>
        </xdr:from>
        <xdr:to>
          <xdr:col>4864</xdr:col>
          <xdr:colOff>390525</xdr:colOff>
          <xdr:row>458747</xdr:row>
          <xdr:rowOff>104775</xdr:rowOff>
        </xdr:to>
        <xdr:sp macro="" textlink="">
          <xdr:nvSpPr>
            <xdr:cNvPr id="17721" name="Object 313" hidden="1">
              <a:extLst>
                <a:ext uri="{63B3BB69-23CF-44E3-9099-C40C66FF867C}">
                  <a14:compatExt spid="_x0000_s17721"/>
                </a:ext>
                <a:ext uri="{FF2B5EF4-FFF2-40B4-BE49-F238E27FC236}">
                  <a16:creationId xmlns:a16="http://schemas.microsoft.com/office/drawing/2014/main" id="{00000000-0008-0000-0000-00003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524279</xdr:row>
          <xdr:rowOff>38100</xdr:rowOff>
        </xdr:from>
        <xdr:to>
          <xdr:col>4864</xdr:col>
          <xdr:colOff>390525</xdr:colOff>
          <xdr:row>524283</xdr:row>
          <xdr:rowOff>104775</xdr:rowOff>
        </xdr:to>
        <xdr:sp macro="" textlink="">
          <xdr:nvSpPr>
            <xdr:cNvPr id="17722" name="Object 314" hidden="1">
              <a:extLst>
                <a:ext uri="{63B3BB69-23CF-44E3-9099-C40C66FF867C}">
                  <a14:compatExt spid="_x0000_s17722"/>
                </a:ext>
                <a:ext uri="{FF2B5EF4-FFF2-40B4-BE49-F238E27FC236}">
                  <a16:creationId xmlns:a16="http://schemas.microsoft.com/office/drawing/2014/main" id="{00000000-0008-0000-0000-00003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589815</xdr:row>
          <xdr:rowOff>38100</xdr:rowOff>
        </xdr:from>
        <xdr:to>
          <xdr:col>4864</xdr:col>
          <xdr:colOff>390525</xdr:colOff>
          <xdr:row>589819</xdr:row>
          <xdr:rowOff>104775</xdr:rowOff>
        </xdr:to>
        <xdr:sp macro="" textlink="">
          <xdr:nvSpPr>
            <xdr:cNvPr id="17723" name="Object 315" hidden="1">
              <a:extLst>
                <a:ext uri="{63B3BB69-23CF-44E3-9099-C40C66FF867C}">
                  <a14:compatExt spid="_x0000_s17723"/>
                </a:ext>
                <a:ext uri="{FF2B5EF4-FFF2-40B4-BE49-F238E27FC236}">
                  <a16:creationId xmlns:a16="http://schemas.microsoft.com/office/drawing/2014/main" id="{00000000-0008-0000-0000-00003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655351</xdr:row>
          <xdr:rowOff>38100</xdr:rowOff>
        </xdr:from>
        <xdr:to>
          <xdr:col>4864</xdr:col>
          <xdr:colOff>390525</xdr:colOff>
          <xdr:row>655355</xdr:row>
          <xdr:rowOff>104775</xdr:rowOff>
        </xdr:to>
        <xdr:sp macro="" textlink="">
          <xdr:nvSpPr>
            <xdr:cNvPr id="17724" name="Object 316" hidden="1">
              <a:extLst>
                <a:ext uri="{63B3BB69-23CF-44E3-9099-C40C66FF867C}">
                  <a14:compatExt spid="_x0000_s17724"/>
                </a:ext>
                <a:ext uri="{FF2B5EF4-FFF2-40B4-BE49-F238E27FC236}">
                  <a16:creationId xmlns:a16="http://schemas.microsoft.com/office/drawing/2014/main" id="{00000000-0008-0000-0000-00003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720887</xdr:row>
          <xdr:rowOff>38100</xdr:rowOff>
        </xdr:from>
        <xdr:to>
          <xdr:col>4864</xdr:col>
          <xdr:colOff>390525</xdr:colOff>
          <xdr:row>720891</xdr:row>
          <xdr:rowOff>104775</xdr:rowOff>
        </xdr:to>
        <xdr:sp macro="" textlink="">
          <xdr:nvSpPr>
            <xdr:cNvPr id="17725" name="Object 317" hidden="1">
              <a:extLst>
                <a:ext uri="{63B3BB69-23CF-44E3-9099-C40C66FF867C}">
                  <a14:compatExt spid="_x0000_s17725"/>
                </a:ext>
                <a:ext uri="{FF2B5EF4-FFF2-40B4-BE49-F238E27FC236}">
                  <a16:creationId xmlns:a16="http://schemas.microsoft.com/office/drawing/2014/main" id="{00000000-0008-0000-0000-00003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786423</xdr:row>
          <xdr:rowOff>38100</xdr:rowOff>
        </xdr:from>
        <xdr:to>
          <xdr:col>4864</xdr:col>
          <xdr:colOff>390525</xdr:colOff>
          <xdr:row>786427</xdr:row>
          <xdr:rowOff>104775</xdr:rowOff>
        </xdr:to>
        <xdr:sp macro="" textlink="">
          <xdr:nvSpPr>
            <xdr:cNvPr id="17726" name="Object 318" hidden="1">
              <a:extLst>
                <a:ext uri="{63B3BB69-23CF-44E3-9099-C40C66FF867C}">
                  <a14:compatExt spid="_x0000_s17726"/>
                </a:ext>
                <a:ext uri="{FF2B5EF4-FFF2-40B4-BE49-F238E27FC236}">
                  <a16:creationId xmlns:a16="http://schemas.microsoft.com/office/drawing/2014/main" id="{00000000-0008-0000-0000-00003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851959</xdr:row>
          <xdr:rowOff>38100</xdr:rowOff>
        </xdr:from>
        <xdr:to>
          <xdr:col>4864</xdr:col>
          <xdr:colOff>390525</xdr:colOff>
          <xdr:row>851963</xdr:row>
          <xdr:rowOff>104775</xdr:rowOff>
        </xdr:to>
        <xdr:sp macro="" textlink="">
          <xdr:nvSpPr>
            <xdr:cNvPr id="17727" name="Object 319" hidden="1">
              <a:extLst>
                <a:ext uri="{63B3BB69-23CF-44E3-9099-C40C66FF867C}">
                  <a14:compatExt spid="_x0000_s17727"/>
                </a:ext>
                <a:ext uri="{FF2B5EF4-FFF2-40B4-BE49-F238E27FC236}">
                  <a16:creationId xmlns:a16="http://schemas.microsoft.com/office/drawing/2014/main" id="{00000000-0008-0000-0000-00003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917495</xdr:row>
          <xdr:rowOff>38100</xdr:rowOff>
        </xdr:from>
        <xdr:to>
          <xdr:col>4864</xdr:col>
          <xdr:colOff>390525</xdr:colOff>
          <xdr:row>917499</xdr:row>
          <xdr:rowOff>104775</xdr:rowOff>
        </xdr:to>
        <xdr:sp macro="" textlink="">
          <xdr:nvSpPr>
            <xdr:cNvPr id="17728" name="Object 320" hidden="1">
              <a:extLst>
                <a:ext uri="{63B3BB69-23CF-44E3-9099-C40C66FF867C}">
                  <a14:compatExt spid="_x0000_s17728"/>
                </a:ext>
                <a:ext uri="{FF2B5EF4-FFF2-40B4-BE49-F238E27FC236}">
                  <a16:creationId xmlns:a16="http://schemas.microsoft.com/office/drawing/2014/main" id="{00000000-0008-0000-0000-00004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4863</xdr:col>
          <xdr:colOff>238125</xdr:colOff>
          <xdr:row>983031</xdr:row>
          <xdr:rowOff>38100</xdr:rowOff>
        </xdr:from>
        <xdr:to>
          <xdr:col>4864</xdr:col>
          <xdr:colOff>390525</xdr:colOff>
          <xdr:row>983035</xdr:row>
          <xdr:rowOff>104775</xdr:rowOff>
        </xdr:to>
        <xdr:sp macro="" textlink="">
          <xdr:nvSpPr>
            <xdr:cNvPr id="17729" name="Object 321" hidden="1">
              <a:extLst>
                <a:ext uri="{63B3BB69-23CF-44E3-9099-C40C66FF867C}">
                  <a14:compatExt spid="_x0000_s17729"/>
                </a:ext>
                <a:ext uri="{FF2B5EF4-FFF2-40B4-BE49-F238E27FC236}">
                  <a16:creationId xmlns:a16="http://schemas.microsoft.com/office/drawing/2014/main" id="{00000000-0008-0000-0000-00004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0</xdr:row>
          <xdr:rowOff>38100</xdr:rowOff>
        </xdr:from>
        <xdr:to>
          <xdr:col>5120</xdr:col>
          <xdr:colOff>390525</xdr:colOff>
          <xdr:row>4</xdr:row>
          <xdr:rowOff>104775</xdr:rowOff>
        </xdr:to>
        <xdr:sp macro="" textlink="">
          <xdr:nvSpPr>
            <xdr:cNvPr id="17730" name="Object 322" hidden="1">
              <a:extLst>
                <a:ext uri="{63B3BB69-23CF-44E3-9099-C40C66FF867C}">
                  <a14:compatExt spid="_x0000_s17730"/>
                </a:ext>
                <a:ext uri="{FF2B5EF4-FFF2-40B4-BE49-F238E27FC236}">
                  <a16:creationId xmlns:a16="http://schemas.microsoft.com/office/drawing/2014/main" id="{00000000-0008-0000-0000-00004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65527</xdr:row>
          <xdr:rowOff>38100</xdr:rowOff>
        </xdr:from>
        <xdr:to>
          <xdr:col>5120</xdr:col>
          <xdr:colOff>390525</xdr:colOff>
          <xdr:row>65531</xdr:row>
          <xdr:rowOff>104775</xdr:rowOff>
        </xdr:to>
        <xdr:sp macro="" textlink="">
          <xdr:nvSpPr>
            <xdr:cNvPr id="17731" name="Object 323" hidden="1">
              <a:extLst>
                <a:ext uri="{63B3BB69-23CF-44E3-9099-C40C66FF867C}">
                  <a14:compatExt spid="_x0000_s17731"/>
                </a:ext>
                <a:ext uri="{FF2B5EF4-FFF2-40B4-BE49-F238E27FC236}">
                  <a16:creationId xmlns:a16="http://schemas.microsoft.com/office/drawing/2014/main" id="{00000000-0008-0000-0000-00004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131063</xdr:row>
          <xdr:rowOff>38100</xdr:rowOff>
        </xdr:from>
        <xdr:to>
          <xdr:col>5120</xdr:col>
          <xdr:colOff>390525</xdr:colOff>
          <xdr:row>131067</xdr:row>
          <xdr:rowOff>104775</xdr:rowOff>
        </xdr:to>
        <xdr:sp macro="" textlink="">
          <xdr:nvSpPr>
            <xdr:cNvPr id="17732" name="Object 324" hidden="1">
              <a:extLst>
                <a:ext uri="{63B3BB69-23CF-44E3-9099-C40C66FF867C}">
                  <a14:compatExt spid="_x0000_s17732"/>
                </a:ext>
                <a:ext uri="{FF2B5EF4-FFF2-40B4-BE49-F238E27FC236}">
                  <a16:creationId xmlns:a16="http://schemas.microsoft.com/office/drawing/2014/main" id="{00000000-0008-0000-0000-00004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196599</xdr:row>
          <xdr:rowOff>38100</xdr:rowOff>
        </xdr:from>
        <xdr:to>
          <xdr:col>5120</xdr:col>
          <xdr:colOff>390525</xdr:colOff>
          <xdr:row>196603</xdr:row>
          <xdr:rowOff>104775</xdr:rowOff>
        </xdr:to>
        <xdr:sp macro="" textlink="">
          <xdr:nvSpPr>
            <xdr:cNvPr id="17733" name="Object 325" hidden="1">
              <a:extLst>
                <a:ext uri="{63B3BB69-23CF-44E3-9099-C40C66FF867C}">
                  <a14:compatExt spid="_x0000_s17733"/>
                </a:ext>
                <a:ext uri="{FF2B5EF4-FFF2-40B4-BE49-F238E27FC236}">
                  <a16:creationId xmlns:a16="http://schemas.microsoft.com/office/drawing/2014/main" id="{00000000-0008-0000-0000-00004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262135</xdr:row>
          <xdr:rowOff>38100</xdr:rowOff>
        </xdr:from>
        <xdr:to>
          <xdr:col>5120</xdr:col>
          <xdr:colOff>390525</xdr:colOff>
          <xdr:row>262139</xdr:row>
          <xdr:rowOff>104775</xdr:rowOff>
        </xdr:to>
        <xdr:sp macro="" textlink="">
          <xdr:nvSpPr>
            <xdr:cNvPr id="17734" name="Object 326" hidden="1">
              <a:extLst>
                <a:ext uri="{63B3BB69-23CF-44E3-9099-C40C66FF867C}">
                  <a14:compatExt spid="_x0000_s17734"/>
                </a:ext>
                <a:ext uri="{FF2B5EF4-FFF2-40B4-BE49-F238E27FC236}">
                  <a16:creationId xmlns:a16="http://schemas.microsoft.com/office/drawing/2014/main" id="{00000000-0008-0000-0000-00004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327671</xdr:row>
          <xdr:rowOff>38100</xdr:rowOff>
        </xdr:from>
        <xdr:to>
          <xdr:col>5120</xdr:col>
          <xdr:colOff>390525</xdr:colOff>
          <xdr:row>327675</xdr:row>
          <xdr:rowOff>104775</xdr:rowOff>
        </xdr:to>
        <xdr:sp macro="" textlink="">
          <xdr:nvSpPr>
            <xdr:cNvPr id="17735" name="Object 327" hidden="1">
              <a:extLst>
                <a:ext uri="{63B3BB69-23CF-44E3-9099-C40C66FF867C}">
                  <a14:compatExt spid="_x0000_s17735"/>
                </a:ext>
                <a:ext uri="{FF2B5EF4-FFF2-40B4-BE49-F238E27FC236}">
                  <a16:creationId xmlns:a16="http://schemas.microsoft.com/office/drawing/2014/main" id="{00000000-0008-0000-0000-00004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393207</xdr:row>
          <xdr:rowOff>38100</xdr:rowOff>
        </xdr:from>
        <xdr:to>
          <xdr:col>5120</xdr:col>
          <xdr:colOff>390525</xdr:colOff>
          <xdr:row>393211</xdr:row>
          <xdr:rowOff>104775</xdr:rowOff>
        </xdr:to>
        <xdr:sp macro="" textlink="">
          <xdr:nvSpPr>
            <xdr:cNvPr id="17736" name="Object 328" hidden="1">
              <a:extLst>
                <a:ext uri="{63B3BB69-23CF-44E3-9099-C40C66FF867C}">
                  <a14:compatExt spid="_x0000_s17736"/>
                </a:ext>
                <a:ext uri="{FF2B5EF4-FFF2-40B4-BE49-F238E27FC236}">
                  <a16:creationId xmlns:a16="http://schemas.microsoft.com/office/drawing/2014/main" id="{00000000-0008-0000-0000-00004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458743</xdr:row>
          <xdr:rowOff>38100</xdr:rowOff>
        </xdr:from>
        <xdr:to>
          <xdr:col>5120</xdr:col>
          <xdr:colOff>390525</xdr:colOff>
          <xdr:row>458747</xdr:row>
          <xdr:rowOff>104775</xdr:rowOff>
        </xdr:to>
        <xdr:sp macro="" textlink="">
          <xdr:nvSpPr>
            <xdr:cNvPr id="17737" name="Object 329" hidden="1">
              <a:extLst>
                <a:ext uri="{63B3BB69-23CF-44E3-9099-C40C66FF867C}">
                  <a14:compatExt spid="_x0000_s17737"/>
                </a:ext>
                <a:ext uri="{FF2B5EF4-FFF2-40B4-BE49-F238E27FC236}">
                  <a16:creationId xmlns:a16="http://schemas.microsoft.com/office/drawing/2014/main" id="{00000000-0008-0000-0000-00004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524279</xdr:row>
          <xdr:rowOff>38100</xdr:rowOff>
        </xdr:from>
        <xdr:to>
          <xdr:col>5120</xdr:col>
          <xdr:colOff>390525</xdr:colOff>
          <xdr:row>524283</xdr:row>
          <xdr:rowOff>104775</xdr:rowOff>
        </xdr:to>
        <xdr:sp macro="" textlink="">
          <xdr:nvSpPr>
            <xdr:cNvPr id="17738" name="Object 330" hidden="1">
              <a:extLst>
                <a:ext uri="{63B3BB69-23CF-44E3-9099-C40C66FF867C}">
                  <a14:compatExt spid="_x0000_s17738"/>
                </a:ext>
                <a:ext uri="{FF2B5EF4-FFF2-40B4-BE49-F238E27FC236}">
                  <a16:creationId xmlns:a16="http://schemas.microsoft.com/office/drawing/2014/main" id="{00000000-0008-0000-0000-00004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589815</xdr:row>
          <xdr:rowOff>38100</xdr:rowOff>
        </xdr:from>
        <xdr:to>
          <xdr:col>5120</xdr:col>
          <xdr:colOff>390525</xdr:colOff>
          <xdr:row>589819</xdr:row>
          <xdr:rowOff>104775</xdr:rowOff>
        </xdr:to>
        <xdr:sp macro="" textlink="">
          <xdr:nvSpPr>
            <xdr:cNvPr id="17739" name="Object 331" hidden="1">
              <a:extLst>
                <a:ext uri="{63B3BB69-23CF-44E3-9099-C40C66FF867C}">
                  <a14:compatExt spid="_x0000_s17739"/>
                </a:ext>
                <a:ext uri="{FF2B5EF4-FFF2-40B4-BE49-F238E27FC236}">
                  <a16:creationId xmlns:a16="http://schemas.microsoft.com/office/drawing/2014/main" id="{00000000-0008-0000-0000-00004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655351</xdr:row>
          <xdr:rowOff>38100</xdr:rowOff>
        </xdr:from>
        <xdr:to>
          <xdr:col>5120</xdr:col>
          <xdr:colOff>390525</xdr:colOff>
          <xdr:row>655355</xdr:row>
          <xdr:rowOff>104775</xdr:rowOff>
        </xdr:to>
        <xdr:sp macro="" textlink="">
          <xdr:nvSpPr>
            <xdr:cNvPr id="17740" name="Object 332" hidden="1">
              <a:extLst>
                <a:ext uri="{63B3BB69-23CF-44E3-9099-C40C66FF867C}">
                  <a14:compatExt spid="_x0000_s17740"/>
                </a:ext>
                <a:ext uri="{FF2B5EF4-FFF2-40B4-BE49-F238E27FC236}">
                  <a16:creationId xmlns:a16="http://schemas.microsoft.com/office/drawing/2014/main" id="{00000000-0008-0000-0000-00004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720887</xdr:row>
          <xdr:rowOff>38100</xdr:rowOff>
        </xdr:from>
        <xdr:to>
          <xdr:col>5120</xdr:col>
          <xdr:colOff>390525</xdr:colOff>
          <xdr:row>720891</xdr:row>
          <xdr:rowOff>104775</xdr:rowOff>
        </xdr:to>
        <xdr:sp macro="" textlink="">
          <xdr:nvSpPr>
            <xdr:cNvPr id="17741" name="Object 333" hidden="1">
              <a:extLst>
                <a:ext uri="{63B3BB69-23CF-44E3-9099-C40C66FF867C}">
                  <a14:compatExt spid="_x0000_s17741"/>
                </a:ext>
                <a:ext uri="{FF2B5EF4-FFF2-40B4-BE49-F238E27FC236}">
                  <a16:creationId xmlns:a16="http://schemas.microsoft.com/office/drawing/2014/main" id="{00000000-0008-0000-0000-00004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786423</xdr:row>
          <xdr:rowOff>38100</xdr:rowOff>
        </xdr:from>
        <xdr:to>
          <xdr:col>5120</xdr:col>
          <xdr:colOff>390525</xdr:colOff>
          <xdr:row>786427</xdr:row>
          <xdr:rowOff>104775</xdr:rowOff>
        </xdr:to>
        <xdr:sp macro="" textlink="">
          <xdr:nvSpPr>
            <xdr:cNvPr id="17742" name="Object 334" hidden="1">
              <a:extLst>
                <a:ext uri="{63B3BB69-23CF-44E3-9099-C40C66FF867C}">
                  <a14:compatExt spid="_x0000_s17742"/>
                </a:ext>
                <a:ext uri="{FF2B5EF4-FFF2-40B4-BE49-F238E27FC236}">
                  <a16:creationId xmlns:a16="http://schemas.microsoft.com/office/drawing/2014/main" id="{00000000-0008-0000-0000-00004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851959</xdr:row>
          <xdr:rowOff>38100</xdr:rowOff>
        </xdr:from>
        <xdr:to>
          <xdr:col>5120</xdr:col>
          <xdr:colOff>390525</xdr:colOff>
          <xdr:row>851963</xdr:row>
          <xdr:rowOff>104775</xdr:rowOff>
        </xdr:to>
        <xdr:sp macro="" textlink="">
          <xdr:nvSpPr>
            <xdr:cNvPr id="17743" name="Object 335" hidden="1">
              <a:extLst>
                <a:ext uri="{63B3BB69-23CF-44E3-9099-C40C66FF867C}">
                  <a14:compatExt spid="_x0000_s17743"/>
                </a:ext>
                <a:ext uri="{FF2B5EF4-FFF2-40B4-BE49-F238E27FC236}">
                  <a16:creationId xmlns:a16="http://schemas.microsoft.com/office/drawing/2014/main" id="{00000000-0008-0000-0000-00004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917495</xdr:row>
          <xdr:rowOff>38100</xdr:rowOff>
        </xdr:from>
        <xdr:to>
          <xdr:col>5120</xdr:col>
          <xdr:colOff>390525</xdr:colOff>
          <xdr:row>917499</xdr:row>
          <xdr:rowOff>104775</xdr:rowOff>
        </xdr:to>
        <xdr:sp macro="" textlink="">
          <xdr:nvSpPr>
            <xdr:cNvPr id="17744" name="Object 336" hidden="1">
              <a:extLst>
                <a:ext uri="{63B3BB69-23CF-44E3-9099-C40C66FF867C}">
                  <a14:compatExt spid="_x0000_s17744"/>
                </a:ext>
                <a:ext uri="{FF2B5EF4-FFF2-40B4-BE49-F238E27FC236}">
                  <a16:creationId xmlns:a16="http://schemas.microsoft.com/office/drawing/2014/main" id="{00000000-0008-0000-0000-00005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5119</xdr:col>
          <xdr:colOff>238125</xdr:colOff>
          <xdr:row>983031</xdr:row>
          <xdr:rowOff>38100</xdr:rowOff>
        </xdr:from>
        <xdr:to>
          <xdr:col>5120</xdr:col>
          <xdr:colOff>390525</xdr:colOff>
          <xdr:row>983035</xdr:row>
          <xdr:rowOff>104775</xdr:rowOff>
        </xdr:to>
        <xdr:sp macro="" textlink="">
          <xdr:nvSpPr>
            <xdr:cNvPr id="17745" name="Object 337" hidden="1">
              <a:extLst>
                <a:ext uri="{63B3BB69-23CF-44E3-9099-C40C66FF867C}">
                  <a14:compatExt spid="_x0000_s17745"/>
                </a:ext>
                <a:ext uri="{FF2B5EF4-FFF2-40B4-BE49-F238E27FC236}">
                  <a16:creationId xmlns:a16="http://schemas.microsoft.com/office/drawing/2014/main" id="{00000000-0008-0000-0000-00005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0</xdr:row>
          <xdr:rowOff>38100</xdr:rowOff>
        </xdr:from>
        <xdr:to>
          <xdr:col>5376</xdr:col>
          <xdr:colOff>390525</xdr:colOff>
          <xdr:row>4</xdr:row>
          <xdr:rowOff>104775</xdr:rowOff>
        </xdr:to>
        <xdr:sp macro="" textlink="">
          <xdr:nvSpPr>
            <xdr:cNvPr id="17746" name="Object 338" hidden="1">
              <a:extLst>
                <a:ext uri="{63B3BB69-23CF-44E3-9099-C40C66FF867C}">
                  <a14:compatExt spid="_x0000_s17746"/>
                </a:ext>
                <a:ext uri="{FF2B5EF4-FFF2-40B4-BE49-F238E27FC236}">
                  <a16:creationId xmlns:a16="http://schemas.microsoft.com/office/drawing/2014/main" id="{00000000-0008-0000-0000-00005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65527</xdr:row>
          <xdr:rowOff>38100</xdr:rowOff>
        </xdr:from>
        <xdr:to>
          <xdr:col>5376</xdr:col>
          <xdr:colOff>390525</xdr:colOff>
          <xdr:row>65531</xdr:row>
          <xdr:rowOff>104775</xdr:rowOff>
        </xdr:to>
        <xdr:sp macro="" textlink="">
          <xdr:nvSpPr>
            <xdr:cNvPr id="17747" name="Object 339" hidden="1">
              <a:extLst>
                <a:ext uri="{63B3BB69-23CF-44E3-9099-C40C66FF867C}">
                  <a14:compatExt spid="_x0000_s17747"/>
                </a:ext>
                <a:ext uri="{FF2B5EF4-FFF2-40B4-BE49-F238E27FC236}">
                  <a16:creationId xmlns:a16="http://schemas.microsoft.com/office/drawing/2014/main" id="{00000000-0008-0000-0000-00005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131063</xdr:row>
          <xdr:rowOff>38100</xdr:rowOff>
        </xdr:from>
        <xdr:to>
          <xdr:col>5376</xdr:col>
          <xdr:colOff>390525</xdr:colOff>
          <xdr:row>131067</xdr:row>
          <xdr:rowOff>104775</xdr:rowOff>
        </xdr:to>
        <xdr:sp macro="" textlink="">
          <xdr:nvSpPr>
            <xdr:cNvPr id="17748" name="Object 340" hidden="1">
              <a:extLst>
                <a:ext uri="{63B3BB69-23CF-44E3-9099-C40C66FF867C}">
                  <a14:compatExt spid="_x0000_s17748"/>
                </a:ext>
                <a:ext uri="{FF2B5EF4-FFF2-40B4-BE49-F238E27FC236}">
                  <a16:creationId xmlns:a16="http://schemas.microsoft.com/office/drawing/2014/main" id="{00000000-0008-0000-0000-00005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196599</xdr:row>
          <xdr:rowOff>38100</xdr:rowOff>
        </xdr:from>
        <xdr:to>
          <xdr:col>5376</xdr:col>
          <xdr:colOff>390525</xdr:colOff>
          <xdr:row>196603</xdr:row>
          <xdr:rowOff>104775</xdr:rowOff>
        </xdr:to>
        <xdr:sp macro="" textlink="">
          <xdr:nvSpPr>
            <xdr:cNvPr id="17749" name="Object 341" hidden="1">
              <a:extLst>
                <a:ext uri="{63B3BB69-23CF-44E3-9099-C40C66FF867C}">
                  <a14:compatExt spid="_x0000_s17749"/>
                </a:ext>
                <a:ext uri="{FF2B5EF4-FFF2-40B4-BE49-F238E27FC236}">
                  <a16:creationId xmlns:a16="http://schemas.microsoft.com/office/drawing/2014/main" id="{00000000-0008-0000-0000-00005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262135</xdr:row>
          <xdr:rowOff>38100</xdr:rowOff>
        </xdr:from>
        <xdr:to>
          <xdr:col>5376</xdr:col>
          <xdr:colOff>390525</xdr:colOff>
          <xdr:row>262139</xdr:row>
          <xdr:rowOff>104775</xdr:rowOff>
        </xdr:to>
        <xdr:sp macro="" textlink="">
          <xdr:nvSpPr>
            <xdr:cNvPr id="17750" name="Object 342" hidden="1">
              <a:extLst>
                <a:ext uri="{63B3BB69-23CF-44E3-9099-C40C66FF867C}">
                  <a14:compatExt spid="_x0000_s17750"/>
                </a:ext>
                <a:ext uri="{FF2B5EF4-FFF2-40B4-BE49-F238E27FC236}">
                  <a16:creationId xmlns:a16="http://schemas.microsoft.com/office/drawing/2014/main" id="{00000000-0008-0000-0000-00005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327671</xdr:row>
          <xdr:rowOff>38100</xdr:rowOff>
        </xdr:from>
        <xdr:to>
          <xdr:col>5376</xdr:col>
          <xdr:colOff>390525</xdr:colOff>
          <xdr:row>327675</xdr:row>
          <xdr:rowOff>104775</xdr:rowOff>
        </xdr:to>
        <xdr:sp macro="" textlink="">
          <xdr:nvSpPr>
            <xdr:cNvPr id="17751" name="Object 343" hidden="1">
              <a:extLst>
                <a:ext uri="{63B3BB69-23CF-44E3-9099-C40C66FF867C}">
                  <a14:compatExt spid="_x0000_s17751"/>
                </a:ext>
                <a:ext uri="{FF2B5EF4-FFF2-40B4-BE49-F238E27FC236}">
                  <a16:creationId xmlns:a16="http://schemas.microsoft.com/office/drawing/2014/main" id="{00000000-0008-0000-0000-00005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393207</xdr:row>
          <xdr:rowOff>38100</xdr:rowOff>
        </xdr:from>
        <xdr:to>
          <xdr:col>5376</xdr:col>
          <xdr:colOff>390525</xdr:colOff>
          <xdr:row>393211</xdr:row>
          <xdr:rowOff>104775</xdr:rowOff>
        </xdr:to>
        <xdr:sp macro="" textlink="">
          <xdr:nvSpPr>
            <xdr:cNvPr id="17752" name="Object 344" hidden="1">
              <a:extLst>
                <a:ext uri="{63B3BB69-23CF-44E3-9099-C40C66FF867C}">
                  <a14:compatExt spid="_x0000_s17752"/>
                </a:ext>
                <a:ext uri="{FF2B5EF4-FFF2-40B4-BE49-F238E27FC236}">
                  <a16:creationId xmlns:a16="http://schemas.microsoft.com/office/drawing/2014/main" id="{00000000-0008-0000-0000-00005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458743</xdr:row>
          <xdr:rowOff>38100</xdr:rowOff>
        </xdr:from>
        <xdr:to>
          <xdr:col>5376</xdr:col>
          <xdr:colOff>390525</xdr:colOff>
          <xdr:row>458747</xdr:row>
          <xdr:rowOff>104775</xdr:rowOff>
        </xdr:to>
        <xdr:sp macro="" textlink="">
          <xdr:nvSpPr>
            <xdr:cNvPr id="17753" name="Object 345" hidden="1">
              <a:extLst>
                <a:ext uri="{63B3BB69-23CF-44E3-9099-C40C66FF867C}">
                  <a14:compatExt spid="_x0000_s17753"/>
                </a:ext>
                <a:ext uri="{FF2B5EF4-FFF2-40B4-BE49-F238E27FC236}">
                  <a16:creationId xmlns:a16="http://schemas.microsoft.com/office/drawing/2014/main" id="{00000000-0008-0000-0000-00005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524279</xdr:row>
          <xdr:rowOff>38100</xdr:rowOff>
        </xdr:from>
        <xdr:to>
          <xdr:col>5376</xdr:col>
          <xdr:colOff>390525</xdr:colOff>
          <xdr:row>524283</xdr:row>
          <xdr:rowOff>104775</xdr:rowOff>
        </xdr:to>
        <xdr:sp macro="" textlink="">
          <xdr:nvSpPr>
            <xdr:cNvPr id="17754" name="Object 346" hidden="1">
              <a:extLst>
                <a:ext uri="{63B3BB69-23CF-44E3-9099-C40C66FF867C}">
                  <a14:compatExt spid="_x0000_s17754"/>
                </a:ext>
                <a:ext uri="{FF2B5EF4-FFF2-40B4-BE49-F238E27FC236}">
                  <a16:creationId xmlns:a16="http://schemas.microsoft.com/office/drawing/2014/main" id="{00000000-0008-0000-0000-00005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589815</xdr:row>
          <xdr:rowOff>38100</xdr:rowOff>
        </xdr:from>
        <xdr:to>
          <xdr:col>5376</xdr:col>
          <xdr:colOff>390525</xdr:colOff>
          <xdr:row>589819</xdr:row>
          <xdr:rowOff>104775</xdr:rowOff>
        </xdr:to>
        <xdr:sp macro="" textlink="">
          <xdr:nvSpPr>
            <xdr:cNvPr id="17755" name="Object 347" hidden="1">
              <a:extLst>
                <a:ext uri="{63B3BB69-23CF-44E3-9099-C40C66FF867C}">
                  <a14:compatExt spid="_x0000_s17755"/>
                </a:ext>
                <a:ext uri="{FF2B5EF4-FFF2-40B4-BE49-F238E27FC236}">
                  <a16:creationId xmlns:a16="http://schemas.microsoft.com/office/drawing/2014/main" id="{00000000-0008-0000-0000-00005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655351</xdr:row>
          <xdr:rowOff>38100</xdr:rowOff>
        </xdr:from>
        <xdr:to>
          <xdr:col>5376</xdr:col>
          <xdr:colOff>390525</xdr:colOff>
          <xdr:row>655355</xdr:row>
          <xdr:rowOff>104775</xdr:rowOff>
        </xdr:to>
        <xdr:sp macro="" textlink="">
          <xdr:nvSpPr>
            <xdr:cNvPr id="17756" name="Object 348" hidden="1">
              <a:extLst>
                <a:ext uri="{63B3BB69-23CF-44E3-9099-C40C66FF867C}">
                  <a14:compatExt spid="_x0000_s17756"/>
                </a:ext>
                <a:ext uri="{FF2B5EF4-FFF2-40B4-BE49-F238E27FC236}">
                  <a16:creationId xmlns:a16="http://schemas.microsoft.com/office/drawing/2014/main" id="{00000000-0008-0000-0000-00005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720887</xdr:row>
          <xdr:rowOff>38100</xdr:rowOff>
        </xdr:from>
        <xdr:to>
          <xdr:col>5376</xdr:col>
          <xdr:colOff>390525</xdr:colOff>
          <xdr:row>720891</xdr:row>
          <xdr:rowOff>104775</xdr:rowOff>
        </xdr:to>
        <xdr:sp macro="" textlink="">
          <xdr:nvSpPr>
            <xdr:cNvPr id="17757" name="Object 349" hidden="1">
              <a:extLst>
                <a:ext uri="{63B3BB69-23CF-44E3-9099-C40C66FF867C}">
                  <a14:compatExt spid="_x0000_s17757"/>
                </a:ext>
                <a:ext uri="{FF2B5EF4-FFF2-40B4-BE49-F238E27FC236}">
                  <a16:creationId xmlns:a16="http://schemas.microsoft.com/office/drawing/2014/main" id="{00000000-0008-0000-0000-00005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786423</xdr:row>
          <xdr:rowOff>38100</xdr:rowOff>
        </xdr:from>
        <xdr:to>
          <xdr:col>5376</xdr:col>
          <xdr:colOff>390525</xdr:colOff>
          <xdr:row>786427</xdr:row>
          <xdr:rowOff>104775</xdr:rowOff>
        </xdr:to>
        <xdr:sp macro="" textlink="">
          <xdr:nvSpPr>
            <xdr:cNvPr id="17758" name="Object 350" hidden="1">
              <a:extLst>
                <a:ext uri="{63B3BB69-23CF-44E3-9099-C40C66FF867C}">
                  <a14:compatExt spid="_x0000_s17758"/>
                </a:ext>
                <a:ext uri="{FF2B5EF4-FFF2-40B4-BE49-F238E27FC236}">
                  <a16:creationId xmlns:a16="http://schemas.microsoft.com/office/drawing/2014/main" id="{00000000-0008-0000-0000-00005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851959</xdr:row>
          <xdr:rowOff>38100</xdr:rowOff>
        </xdr:from>
        <xdr:to>
          <xdr:col>5376</xdr:col>
          <xdr:colOff>390525</xdr:colOff>
          <xdr:row>851963</xdr:row>
          <xdr:rowOff>104775</xdr:rowOff>
        </xdr:to>
        <xdr:sp macro="" textlink="">
          <xdr:nvSpPr>
            <xdr:cNvPr id="17759" name="Object 351" hidden="1">
              <a:extLst>
                <a:ext uri="{63B3BB69-23CF-44E3-9099-C40C66FF867C}">
                  <a14:compatExt spid="_x0000_s17759"/>
                </a:ext>
                <a:ext uri="{FF2B5EF4-FFF2-40B4-BE49-F238E27FC236}">
                  <a16:creationId xmlns:a16="http://schemas.microsoft.com/office/drawing/2014/main" id="{00000000-0008-0000-0000-00005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917495</xdr:row>
          <xdr:rowOff>38100</xdr:rowOff>
        </xdr:from>
        <xdr:to>
          <xdr:col>5376</xdr:col>
          <xdr:colOff>390525</xdr:colOff>
          <xdr:row>917499</xdr:row>
          <xdr:rowOff>104775</xdr:rowOff>
        </xdr:to>
        <xdr:sp macro="" textlink="">
          <xdr:nvSpPr>
            <xdr:cNvPr id="17760" name="Object 352" hidden="1">
              <a:extLst>
                <a:ext uri="{63B3BB69-23CF-44E3-9099-C40C66FF867C}">
                  <a14:compatExt spid="_x0000_s17760"/>
                </a:ext>
                <a:ext uri="{FF2B5EF4-FFF2-40B4-BE49-F238E27FC236}">
                  <a16:creationId xmlns:a16="http://schemas.microsoft.com/office/drawing/2014/main" id="{00000000-0008-0000-0000-00006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5375</xdr:col>
          <xdr:colOff>238125</xdr:colOff>
          <xdr:row>983031</xdr:row>
          <xdr:rowOff>38100</xdr:rowOff>
        </xdr:from>
        <xdr:to>
          <xdr:col>5376</xdr:col>
          <xdr:colOff>390525</xdr:colOff>
          <xdr:row>983035</xdr:row>
          <xdr:rowOff>104775</xdr:rowOff>
        </xdr:to>
        <xdr:sp macro="" textlink="">
          <xdr:nvSpPr>
            <xdr:cNvPr id="17761" name="Object 353" hidden="1">
              <a:extLst>
                <a:ext uri="{63B3BB69-23CF-44E3-9099-C40C66FF867C}">
                  <a14:compatExt spid="_x0000_s17761"/>
                </a:ext>
                <a:ext uri="{FF2B5EF4-FFF2-40B4-BE49-F238E27FC236}">
                  <a16:creationId xmlns:a16="http://schemas.microsoft.com/office/drawing/2014/main" id="{00000000-0008-0000-0000-00006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0</xdr:row>
          <xdr:rowOff>38100</xdr:rowOff>
        </xdr:from>
        <xdr:to>
          <xdr:col>5632</xdr:col>
          <xdr:colOff>390525</xdr:colOff>
          <xdr:row>4</xdr:row>
          <xdr:rowOff>104775</xdr:rowOff>
        </xdr:to>
        <xdr:sp macro="" textlink="">
          <xdr:nvSpPr>
            <xdr:cNvPr id="17762" name="Object 354" hidden="1">
              <a:extLst>
                <a:ext uri="{63B3BB69-23CF-44E3-9099-C40C66FF867C}">
                  <a14:compatExt spid="_x0000_s17762"/>
                </a:ext>
                <a:ext uri="{FF2B5EF4-FFF2-40B4-BE49-F238E27FC236}">
                  <a16:creationId xmlns:a16="http://schemas.microsoft.com/office/drawing/2014/main" id="{00000000-0008-0000-0000-00006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65527</xdr:row>
          <xdr:rowOff>38100</xdr:rowOff>
        </xdr:from>
        <xdr:to>
          <xdr:col>5632</xdr:col>
          <xdr:colOff>390525</xdr:colOff>
          <xdr:row>65531</xdr:row>
          <xdr:rowOff>104775</xdr:rowOff>
        </xdr:to>
        <xdr:sp macro="" textlink="">
          <xdr:nvSpPr>
            <xdr:cNvPr id="17763" name="Object 355" hidden="1">
              <a:extLst>
                <a:ext uri="{63B3BB69-23CF-44E3-9099-C40C66FF867C}">
                  <a14:compatExt spid="_x0000_s17763"/>
                </a:ext>
                <a:ext uri="{FF2B5EF4-FFF2-40B4-BE49-F238E27FC236}">
                  <a16:creationId xmlns:a16="http://schemas.microsoft.com/office/drawing/2014/main" id="{00000000-0008-0000-0000-00006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131063</xdr:row>
          <xdr:rowOff>38100</xdr:rowOff>
        </xdr:from>
        <xdr:to>
          <xdr:col>5632</xdr:col>
          <xdr:colOff>390525</xdr:colOff>
          <xdr:row>131067</xdr:row>
          <xdr:rowOff>104775</xdr:rowOff>
        </xdr:to>
        <xdr:sp macro="" textlink="">
          <xdr:nvSpPr>
            <xdr:cNvPr id="17764" name="Object 356" hidden="1">
              <a:extLst>
                <a:ext uri="{63B3BB69-23CF-44E3-9099-C40C66FF867C}">
                  <a14:compatExt spid="_x0000_s17764"/>
                </a:ext>
                <a:ext uri="{FF2B5EF4-FFF2-40B4-BE49-F238E27FC236}">
                  <a16:creationId xmlns:a16="http://schemas.microsoft.com/office/drawing/2014/main" id="{00000000-0008-0000-0000-00006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196599</xdr:row>
          <xdr:rowOff>38100</xdr:rowOff>
        </xdr:from>
        <xdr:to>
          <xdr:col>5632</xdr:col>
          <xdr:colOff>390525</xdr:colOff>
          <xdr:row>196603</xdr:row>
          <xdr:rowOff>104775</xdr:rowOff>
        </xdr:to>
        <xdr:sp macro="" textlink="">
          <xdr:nvSpPr>
            <xdr:cNvPr id="17765" name="Object 357" hidden="1">
              <a:extLst>
                <a:ext uri="{63B3BB69-23CF-44E3-9099-C40C66FF867C}">
                  <a14:compatExt spid="_x0000_s17765"/>
                </a:ext>
                <a:ext uri="{FF2B5EF4-FFF2-40B4-BE49-F238E27FC236}">
                  <a16:creationId xmlns:a16="http://schemas.microsoft.com/office/drawing/2014/main" id="{00000000-0008-0000-0000-00006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262135</xdr:row>
          <xdr:rowOff>38100</xdr:rowOff>
        </xdr:from>
        <xdr:to>
          <xdr:col>5632</xdr:col>
          <xdr:colOff>390525</xdr:colOff>
          <xdr:row>262139</xdr:row>
          <xdr:rowOff>104775</xdr:rowOff>
        </xdr:to>
        <xdr:sp macro="" textlink="">
          <xdr:nvSpPr>
            <xdr:cNvPr id="17766" name="Object 358" hidden="1">
              <a:extLst>
                <a:ext uri="{63B3BB69-23CF-44E3-9099-C40C66FF867C}">
                  <a14:compatExt spid="_x0000_s17766"/>
                </a:ext>
                <a:ext uri="{FF2B5EF4-FFF2-40B4-BE49-F238E27FC236}">
                  <a16:creationId xmlns:a16="http://schemas.microsoft.com/office/drawing/2014/main" id="{00000000-0008-0000-0000-00006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327671</xdr:row>
          <xdr:rowOff>38100</xdr:rowOff>
        </xdr:from>
        <xdr:to>
          <xdr:col>5632</xdr:col>
          <xdr:colOff>390525</xdr:colOff>
          <xdr:row>327675</xdr:row>
          <xdr:rowOff>104775</xdr:rowOff>
        </xdr:to>
        <xdr:sp macro="" textlink="">
          <xdr:nvSpPr>
            <xdr:cNvPr id="17767" name="Object 359" hidden="1">
              <a:extLst>
                <a:ext uri="{63B3BB69-23CF-44E3-9099-C40C66FF867C}">
                  <a14:compatExt spid="_x0000_s17767"/>
                </a:ext>
                <a:ext uri="{FF2B5EF4-FFF2-40B4-BE49-F238E27FC236}">
                  <a16:creationId xmlns:a16="http://schemas.microsoft.com/office/drawing/2014/main" id="{00000000-0008-0000-0000-00006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393207</xdr:row>
          <xdr:rowOff>38100</xdr:rowOff>
        </xdr:from>
        <xdr:to>
          <xdr:col>5632</xdr:col>
          <xdr:colOff>390525</xdr:colOff>
          <xdr:row>393211</xdr:row>
          <xdr:rowOff>104775</xdr:rowOff>
        </xdr:to>
        <xdr:sp macro="" textlink="">
          <xdr:nvSpPr>
            <xdr:cNvPr id="17768" name="Object 360" hidden="1">
              <a:extLst>
                <a:ext uri="{63B3BB69-23CF-44E3-9099-C40C66FF867C}">
                  <a14:compatExt spid="_x0000_s17768"/>
                </a:ext>
                <a:ext uri="{FF2B5EF4-FFF2-40B4-BE49-F238E27FC236}">
                  <a16:creationId xmlns:a16="http://schemas.microsoft.com/office/drawing/2014/main" id="{00000000-0008-0000-0000-00006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458743</xdr:row>
          <xdr:rowOff>38100</xdr:rowOff>
        </xdr:from>
        <xdr:to>
          <xdr:col>5632</xdr:col>
          <xdr:colOff>390525</xdr:colOff>
          <xdr:row>458747</xdr:row>
          <xdr:rowOff>104775</xdr:rowOff>
        </xdr:to>
        <xdr:sp macro="" textlink="">
          <xdr:nvSpPr>
            <xdr:cNvPr id="17769" name="Object 361" hidden="1">
              <a:extLst>
                <a:ext uri="{63B3BB69-23CF-44E3-9099-C40C66FF867C}">
                  <a14:compatExt spid="_x0000_s17769"/>
                </a:ext>
                <a:ext uri="{FF2B5EF4-FFF2-40B4-BE49-F238E27FC236}">
                  <a16:creationId xmlns:a16="http://schemas.microsoft.com/office/drawing/2014/main" id="{00000000-0008-0000-0000-00006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524279</xdr:row>
          <xdr:rowOff>38100</xdr:rowOff>
        </xdr:from>
        <xdr:to>
          <xdr:col>5632</xdr:col>
          <xdr:colOff>390525</xdr:colOff>
          <xdr:row>524283</xdr:row>
          <xdr:rowOff>104775</xdr:rowOff>
        </xdr:to>
        <xdr:sp macro="" textlink="">
          <xdr:nvSpPr>
            <xdr:cNvPr id="17770" name="Object 362" hidden="1">
              <a:extLst>
                <a:ext uri="{63B3BB69-23CF-44E3-9099-C40C66FF867C}">
                  <a14:compatExt spid="_x0000_s17770"/>
                </a:ext>
                <a:ext uri="{FF2B5EF4-FFF2-40B4-BE49-F238E27FC236}">
                  <a16:creationId xmlns:a16="http://schemas.microsoft.com/office/drawing/2014/main" id="{00000000-0008-0000-0000-00006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589815</xdr:row>
          <xdr:rowOff>38100</xdr:rowOff>
        </xdr:from>
        <xdr:to>
          <xdr:col>5632</xdr:col>
          <xdr:colOff>390525</xdr:colOff>
          <xdr:row>589819</xdr:row>
          <xdr:rowOff>104775</xdr:rowOff>
        </xdr:to>
        <xdr:sp macro="" textlink="">
          <xdr:nvSpPr>
            <xdr:cNvPr id="17771" name="Object 363" hidden="1">
              <a:extLst>
                <a:ext uri="{63B3BB69-23CF-44E3-9099-C40C66FF867C}">
                  <a14:compatExt spid="_x0000_s17771"/>
                </a:ext>
                <a:ext uri="{FF2B5EF4-FFF2-40B4-BE49-F238E27FC236}">
                  <a16:creationId xmlns:a16="http://schemas.microsoft.com/office/drawing/2014/main" id="{00000000-0008-0000-0000-00006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655351</xdr:row>
          <xdr:rowOff>38100</xdr:rowOff>
        </xdr:from>
        <xdr:to>
          <xdr:col>5632</xdr:col>
          <xdr:colOff>390525</xdr:colOff>
          <xdr:row>655355</xdr:row>
          <xdr:rowOff>104775</xdr:rowOff>
        </xdr:to>
        <xdr:sp macro="" textlink="">
          <xdr:nvSpPr>
            <xdr:cNvPr id="17772" name="Object 364" hidden="1">
              <a:extLst>
                <a:ext uri="{63B3BB69-23CF-44E3-9099-C40C66FF867C}">
                  <a14:compatExt spid="_x0000_s17772"/>
                </a:ext>
                <a:ext uri="{FF2B5EF4-FFF2-40B4-BE49-F238E27FC236}">
                  <a16:creationId xmlns:a16="http://schemas.microsoft.com/office/drawing/2014/main" id="{00000000-0008-0000-0000-00006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720887</xdr:row>
          <xdr:rowOff>38100</xdr:rowOff>
        </xdr:from>
        <xdr:to>
          <xdr:col>5632</xdr:col>
          <xdr:colOff>390525</xdr:colOff>
          <xdr:row>720891</xdr:row>
          <xdr:rowOff>104775</xdr:rowOff>
        </xdr:to>
        <xdr:sp macro="" textlink="">
          <xdr:nvSpPr>
            <xdr:cNvPr id="17773" name="Object 365" hidden="1">
              <a:extLst>
                <a:ext uri="{63B3BB69-23CF-44E3-9099-C40C66FF867C}">
                  <a14:compatExt spid="_x0000_s17773"/>
                </a:ext>
                <a:ext uri="{FF2B5EF4-FFF2-40B4-BE49-F238E27FC236}">
                  <a16:creationId xmlns:a16="http://schemas.microsoft.com/office/drawing/2014/main" id="{00000000-0008-0000-0000-00006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786423</xdr:row>
          <xdr:rowOff>38100</xdr:rowOff>
        </xdr:from>
        <xdr:to>
          <xdr:col>5632</xdr:col>
          <xdr:colOff>390525</xdr:colOff>
          <xdr:row>786427</xdr:row>
          <xdr:rowOff>104775</xdr:rowOff>
        </xdr:to>
        <xdr:sp macro="" textlink="">
          <xdr:nvSpPr>
            <xdr:cNvPr id="17774" name="Object 366" hidden="1">
              <a:extLst>
                <a:ext uri="{63B3BB69-23CF-44E3-9099-C40C66FF867C}">
                  <a14:compatExt spid="_x0000_s17774"/>
                </a:ext>
                <a:ext uri="{FF2B5EF4-FFF2-40B4-BE49-F238E27FC236}">
                  <a16:creationId xmlns:a16="http://schemas.microsoft.com/office/drawing/2014/main" id="{00000000-0008-0000-0000-00006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851959</xdr:row>
          <xdr:rowOff>38100</xdr:rowOff>
        </xdr:from>
        <xdr:to>
          <xdr:col>5632</xdr:col>
          <xdr:colOff>390525</xdr:colOff>
          <xdr:row>851963</xdr:row>
          <xdr:rowOff>104775</xdr:rowOff>
        </xdr:to>
        <xdr:sp macro="" textlink="">
          <xdr:nvSpPr>
            <xdr:cNvPr id="17775" name="Object 367" hidden="1">
              <a:extLst>
                <a:ext uri="{63B3BB69-23CF-44E3-9099-C40C66FF867C}">
                  <a14:compatExt spid="_x0000_s17775"/>
                </a:ext>
                <a:ext uri="{FF2B5EF4-FFF2-40B4-BE49-F238E27FC236}">
                  <a16:creationId xmlns:a16="http://schemas.microsoft.com/office/drawing/2014/main" id="{00000000-0008-0000-0000-00006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917495</xdr:row>
          <xdr:rowOff>38100</xdr:rowOff>
        </xdr:from>
        <xdr:to>
          <xdr:col>5632</xdr:col>
          <xdr:colOff>390525</xdr:colOff>
          <xdr:row>917499</xdr:row>
          <xdr:rowOff>104775</xdr:rowOff>
        </xdr:to>
        <xdr:sp macro="" textlink="">
          <xdr:nvSpPr>
            <xdr:cNvPr id="17776" name="Object 368" hidden="1">
              <a:extLst>
                <a:ext uri="{63B3BB69-23CF-44E3-9099-C40C66FF867C}">
                  <a14:compatExt spid="_x0000_s17776"/>
                </a:ext>
                <a:ext uri="{FF2B5EF4-FFF2-40B4-BE49-F238E27FC236}">
                  <a16:creationId xmlns:a16="http://schemas.microsoft.com/office/drawing/2014/main" id="{00000000-0008-0000-0000-00007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5631</xdr:col>
          <xdr:colOff>238125</xdr:colOff>
          <xdr:row>983031</xdr:row>
          <xdr:rowOff>38100</xdr:rowOff>
        </xdr:from>
        <xdr:to>
          <xdr:col>5632</xdr:col>
          <xdr:colOff>390525</xdr:colOff>
          <xdr:row>983035</xdr:row>
          <xdr:rowOff>104775</xdr:rowOff>
        </xdr:to>
        <xdr:sp macro="" textlink="">
          <xdr:nvSpPr>
            <xdr:cNvPr id="17777" name="Object 369" hidden="1">
              <a:extLst>
                <a:ext uri="{63B3BB69-23CF-44E3-9099-C40C66FF867C}">
                  <a14:compatExt spid="_x0000_s17777"/>
                </a:ext>
                <a:ext uri="{FF2B5EF4-FFF2-40B4-BE49-F238E27FC236}">
                  <a16:creationId xmlns:a16="http://schemas.microsoft.com/office/drawing/2014/main" id="{00000000-0008-0000-0000-00007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0</xdr:row>
          <xdr:rowOff>38100</xdr:rowOff>
        </xdr:from>
        <xdr:to>
          <xdr:col>5888</xdr:col>
          <xdr:colOff>390525</xdr:colOff>
          <xdr:row>4</xdr:row>
          <xdr:rowOff>104775</xdr:rowOff>
        </xdr:to>
        <xdr:sp macro="" textlink="">
          <xdr:nvSpPr>
            <xdr:cNvPr id="17778" name="Object 370" hidden="1">
              <a:extLst>
                <a:ext uri="{63B3BB69-23CF-44E3-9099-C40C66FF867C}">
                  <a14:compatExt spid="_x0000_s17778"/>
                </a:ext>
                <a:ext uri="{FF2B5EF4-FFF2-40B4-BE49-F238E27FC236}">
                  <a16:creationId xmlns:a16="http://schemas.microsoft.com/office/drawing/2014/main" id="{00000000-0008-0000-0000-00007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65527</xdr:row>
          <xdr:rowOff>38100</xdr:rowOff>
        </xdr:from>
        <xdr:to>
          <xdr:col>5888</xdr:col>
          <xdr:colOff>390525</xdr:colOff>
          <xdr:row>65531</xdr:row>
          <xdr:rowOff>104775</xdr:rowOff>
        </xdr:to>
        <xdr:sp macro="" textlink="">
          <xdr:nvSpPr>
            <xdr:cNvPr id="17779" name="Object 371" hidden="1">
              <a:extLst>
                <a:ext uri="{63B3BB69-23CF-44E3-9099-C40C66FF867C}">
                  <a14:compatExt spid="_x0000_s17779"/>
                </a:ext>
                <a:ext uri="{FF2B5EF4-FFF2-40B4-BE49-F238E27FC236}">
                  <a16:creationId xmlns:a16="http://schemas.microsoft.com/office/drawing/2014/main" id="{00000000-0008-0000-0000-00007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131063</xdr:row>
          <xdr:rowOff>38100</xdr:rowOff>
        </xdr:from>
        <xdr:to>
          <xdr:col>5888</xdr:col>
          <xdr:colOff>390525</xdr:colOff>
          <xdr:row>131067</xdr:row>
          <xdr:rowOff>104775</xdr:rowOff>
        </xdr:to>
        <xdr:sp macro="" textlink="">
          <xdr:nvSpPr>
            <xdr:cNvPr id="17780" name="Object 372" hidden="1">
              <a:extLst>
                <a:ext uri="{63B3BB69-23CF-44E3-9099-C40C66FF867C}">
                  <a14:compatExt spid="_x0000_s17780"/>
                </a:ext>
                <a:ext uri="{FF2B5EF4-FFF2-40B4-BE49-F238E27FC236}">
                  <a16:creationId xmlns:a16="http://schemas.microsoft.com/office/drawing/2014/main" id="{00000000-0008-0000-0000-00007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196599</xdr:row>
          <xdr:rowOff>38100</xdr:rowOff>
        </xdr:from>
        <xdr:to>
          <xdr:col>5888</xdr:col>
          <xdr:colOff>390525</xdr:colOff>
          <xdr:row>196603</xdr:row>
          <xdr:rowOff>104775</xdr:rowOff>
        </xdr:to>
        <xdr:sp macro="" textlink="">
          <xdr:nvSpPr>
            <xdr:cNvPr id="17781" name="Object 373" hidden="1">
              <a:extLst>
                <a:ext uri="{63B3BB69-23CF-44E3-9099-C40C66FF867C}">
                  <a14:compatExt spid="_x0000_s17781"/>
                </a:ext>
                <a:ext uri="{FF2B5EF4-FFF2-40B4-BE49-F238E27FC236}">
                  <a16:creationId xmlns:a16="http://schemas.microsoft.com/office/drawing/2014/main" id="{00000000-0008-0000-0000-00007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262135</xdr:row>
          <xdr:rowOff>38100</xdr:rowOff>
        </xdr:from>
        <xdr:to>
          <xdr:col>5888</xdr:col>
          <xdr:colOff>390525</xdr:colOff>
          <xdr:row>262139</xdr:row>
          <xdr:rowOff>104775</xdr:rowOff>
        </xdr:to>
        <xdr:sp macro="" textlink="">
          <xdr:nvSpPr>
            <xdr:cNvPr id="17782" name="Object 374" hidden="1">
              <a:extLst>
                <a:ext uri="{63B3BB69-23CF-44E3-9099-C40C66FF867C}">
                  <a14:compatExt spid="_x0000_s17782"/>
                </a:ext>
                <a:ext uri="{FF2B5EF4-FFF2-40B4-BE49-F238E27FC236}">
                  <a16:creationId xmlns:a16="http://schemas.microsoft.com/office/drawing/2014/main" id="{00000000-0008-0000-0000-00007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327671</xdr:row>
          <xdr:rowOff>38100</xdr:rowOff>
        </xdr:from>
        <xdr:to>
          <xdr:col>5888</xdr:col>
          <xdr:colOff>390525</xdr:colOff>
          <xdr:row>327675</xdr:row>
          <xdr:rowOff>104775</xdr:rowOff>
        </xdr:to>
        <xdr:sp macro="" textlink="">
          <xdr:nvSpPr>
            <xdr:cNvPr id="17783" name="Object 375" hidden="1">
              <a:extLst>
                <a:ext uri="{63B3BB69-23CF-44E3-9099-C40C66FF867C}">
                  <a14:compatExt spid="_x0000_s17783"/>
                </a:ext>
                <a:ext uri="{FF2B5EF4-FFF2-40B4-BE49-F238E27FC236}">
                  <a16:creationId xmlns:a16="http://schemas.microsoft.com/office/drawing/2014/main" id="{00000000-0008-0000-0000-00007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393207</xdr:row>
          <xdr:rowOff>38100</xdr:rowOff>
        </xdr:from>
        <xdr:to>
          <xdr:col>5888</xdr:col>
          <xdr:colOff>390525</xdr:colOff>
          <xdr:row>393211</xdr:row>
          <xdr:rowOff>104775</xdr:rowOff>
        </xdr:to>
        <xdr:sp macro="" textlink="">
          <xdr:nvSpPr>
            <xdr:cNvPr id="17784" name="Object 376" hidden="1">
              <a:extLst>
                <a:ext uri="{63B3BB69-23CF-44E3-9099-C40C66FF867C}">
                  <a14:compatExt spid="_x0000_s17784"/>
                </a:ext>
                <a:ext uri="{FF2B5EF4-FFF2-40B4-BE49-F238E27FC236}">
                  <a16:creationId xmlns:a16="http://schemas.microsoft.com/office/drawing/2014/main" id="{00000000-0008-0000-0000-00007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458743</xdr:row>
          <xdr:rowOff>38100</xdr:rowOff>
        </xdr:from>
        <xdr:to>
          <xdr:col>5888</xdr:col>
          <xdr:colOff>390525</xdr:colOff>
          <xdr:row>458747</xdr:row>
          <xdr:rowOff>104775</xdr:rowOff>
        </xdr:to>
        <xdr:sp macro="" textlink="">
          <xdr:nvSpPr>
            <xdr:cNvPr id="17785" name="Object 377" hidden="1">
              <a:extLst>
                <a:ext uri="{63B3BB69-23CF-44E3-9099-C40C66FF867C}">
                  <a14:compatExt spid="_x0000_s17785"/>
                </a:ext>
                <a:ext uri="{FF2B5EF4-FFF2-40B4-BE49-F238E27FC236}">
                  <a16:creationId xmlns:a16="http://schemas.microsoft.com/office/drawing/2014/main" id="{00000000-0008-0000-0000-00007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524279</xdr:row>
          <xdr:rowOff>38100</xdr:rowOff>
        </xdr:from>
        <xdr:to>
          <xdr:col>5888</xdr:col>
          <xdr:colOff>390525</xdr:colOff>
          <xdr:row>524283</xdr:row>
          <xdr:rowOff>104775</xdr:rowOff>
        </xdr:to>
        <xdr:sp macro="" textlink="">
          <xdr:nvSpPr>
            <xdr:cNvPr id="17786" name="Object 378" hidden="1">
              <a:extLst>
                <a:ext uri="{63B3BB69-23CF-44E3-9099-C40C66FF867C}">
                  <a14:compatExt spid="_x0000_s17786"/>
                </a:ext>
                <a:ext uri="{FF2B5EF4-FFF2-40B4-BE49-F238E27FC236}">
                  <a16:creationId xmlns:a16="http://schemas.microsoft.com/office/drawing/2014/main" id="{00000000-0008-0000-0000-00007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589815</xdr:row>
          <xdr:rowOff>38100</xdr:rowOff>
        </xdr:from>
        <xdr:to>
          <xdr:col>5888</xdr:col>
          <xdr:colOff>390525</xdr:colOff>
          <xdr:row>589819</xdr:row>
          <xdr:rowOff>104775</xdr:rowOff>
        </xdr:to>
        <xdr:sp macro="" textlink="">
          <xdr:nvSpPr>
            <xdr:cNvPr id="17787" name="Object 379" hidden="1">
              <a:extLst>
                <a:ext uri="{63B3BB69-23CF-44E3-9099-C40C66FF867C}">
                  <a14:compatExt spid="_x0000_s17787"/>
                </a:ext>
                <a:ext uri="{FF2B5EF4-FFF2-40B4-BE49-F238E27FC236}">
                  <a16:creationId xmlns:a16="http://schemas.microsoft.com/office/drawing/2014/main" id="{00000000-0008-0000-0000-00007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655351</xdr:row>
          <xdr:rowOff>38100</xdr:rowOff>
        </xdr:from>
        <xdr:to>
          <xdr:col>5888</xdr:col>
          <xdr:colOff>390525</xdr:colOff>
          <xdr:row>655355</xdr:row>
          <xdr:rowOff>104775</xdr:rowOff>
        </xdr:to>
        <xdr:sp macro="" textlink="">
          <xdr:nvSpPr>
            <xdr:cNvPr id="17788" name="Object 380" hidden="1">
              <a:extLst>
                <a:ext uri="{63B3BB69-23CF-44E3-9099-C40C66FF867C}">
                  <a14:compatExt spid="_x0000_s17788"/>
                </a:ext>
                <a:ext uri="{FF2B5EF4-FFF2-40B4-BE49-F238E27FC236}">
                  <a16:creationId xmlns:a16="http://schemas.microsoft.com/office/drawing/2014/main" id="{00000000-0008-0000-0000-00007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720887</xdr:row>
          <xdr:rowOff>38100</xdr:rowOff>
        </xdr:from>
        <xdr:to>
          <xdr:col>5888</xdr:col>
          <xdr:colOff>390525</xdr:colOff>
          <xdr:row>720891</xdr:row>
          <xdr:rowOff>104775</xdr:rowOff>
        </xdr:to>
        <xdr:sp macro="" textlink="">
          <xdr:nvSpPr>
            <xdr:cNvPr id="17789" name="Object 381" hidden="1">
              <a:extLst>
                <a:ext uri="{63B3BB69-23CF-44E3-9099-C40C66FF867C}">
                  <a14:compatExt spid="_x0000_s17789"/>
                </a:ext>
                <a:ext uri="{FF2B5EF4-FFF2-40B4-BE49-F238E27FC236}">
                  <a16:creationId xmlns:a16="http://schemas.microsoft.com/office/drawing/2014/main" id="{00000000-0008-0000-0000-00007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786423</xdr:row>
          <xdr:rowOff>38100</xdr:rowOff>
        </xdr:from>
        <xdr:to>
          <xdr:col>5888</xdr:col>
          <xdr:colOff>390525</xdr:colOff>
          <xdr:row>786427</xdr:row>
          <xdr:rowOff>104775</xdr:rowOff>
        </xdr:to>
        <xdr:sp macro="" textlink="">
          <xdr:nvSpPr>
            <xdr:cNvPr id="17790" name="Object 382" hidden="1">
              <a:extLst>
                <a:ext uri="{63B3BB69-23CF-44E3-9099-C40C66FF867C}">
                  <a14:compatExt spid="_x0000_s17790"/>
                </a:ext>
                <a:ext uri="{FF2B5EF4-FFF2-40B4-BE49-F238E27FC236}">
                  <a16:creationId xmlns:a16="http://schemas.microsoft.com/office/drawing/2014/main" id="{00000000-0008-0000-0000-00007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851959</xdr:row>
          <xdr:rowOff>38100</xdr:rowOff>
        </xdr:from>
        <xdr:to>
          <xdr:col>5888</xdr:col>
          <xdr:colOff>390525</xdr:colOff>
          <xdr:row>851963</xdr:row>
          <xdr:rowOff>104775</xdr:rowOff>
        </xdr:to>
        <xdr:sp macro="" textlink="">
          <xdr:nvSpPr>
            <xdr:cNvPr id="17791" name="Object 383" hidden="1">
              <a:extLst>
                <a:ext uri="{63B3BB69-23CF-44E3-9099-C40C66FF867C}">
                  <a14:compatExt spid="_x0000_s17791"/>
                </a:ext>
                <a:ext uri="{FF2B5EF4-FFF2-40B4-BE49-F238E27FC236}">
                  <a16:creationId xmlns:a16="http://schemas.microsoft.com/office/drawing/2014/main" id="{00000000-0008-0000-0000-00007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917495</xdr:row>
          <xdr:rowOff>38100</xdr:rowOff>
        </xdr:from>
        <xdr:to>
          <xdr:col>5888</xdr:col>
          <xdr:colOff>390525</xdr:colOff>
          <xdr:row>917499</xdr:row>
          <xdr:rowOff>104775</xdr:rowOff>
        </xdr:to>
        <xdr:sp macro="" textlink="">
          <xdr:nvSpPr>
            <xdr:cNvPr id="17792" name="Object 384" hidden="1">
              <a:extLst>
                <a:ext uri="{63B3BB69-23CF-44E3-9099-C40C66FF867C}">
                  <a14:compatExt spid="_x0000_s17792"/>
                </a:ext>
                <a:ext uri="{FF2B5EF4-FFF2-40B4-BE49-F238E27FC236}">
                  <a16:creationId xmlns:a16="http://schemas.microsoft.com/office/drawing/2014/main" id="{00000000-0008-0000-0000-00008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5887</xdr:col>
          <xdr:colOff>238125</xdr:colOff>
          <xdr:row>983031</xdr:row>
          <xdr:rowOff>38100</xdr:rowOff>
        </xdr:from>
        <xdr:to>
          <xdr:col>5888</xdr:col>
          <xdr:colOff>390525</xdr:colOff>
          <xdr:row>983035</xdr:row>
          <xdr:rowOff>104775</xdr:rowOff>
        </xdr:to>
        <xdr:sp macro="" textlink="">
          <xdr:nvSpPr>
            <xdr:cNvPr id="17793" name="Object 385" hidden="1">
              <a:extLst>
                <a:ext uri="{63B3BB69-23CF-44E3-9099-C40C66FF867C}">
                  <a14:compatExt spid="_x0000_s17793"/>
                </a:ext>
                <a:ext uri="{FF2B5EF4-FFF2-40B4-BE49-F238E27FC236}">
                  <a16:creationId xmlns:a16="http://schemas.microsoft.com/office/drawing/2014/main" id="{00000000-0008-0000-0000-00008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0</xdr:row>
          <xdr:rowOff>38100</xdr:rowOff>
        </xdr:from>
        <xdr:to>
          <xdr:col>6144</xdr:col>
          <xdr:colOff>390525</xdr:colOff>
          <xdr:row>4</xdr:row>
          <xdr:rowOff>104775</xdr:rowOff>
        </xdr:to>
        <xdr:sp macro="" textlink="">
          <xdr:nvSpPr>
            <xdr:cNvPr id="17794" name="Object 386" hidden="1">
              <a:extLst>
                <a:ext uri="{63B3BB69-23CF-44E3-9099-C40C66FF867C}">
                  <a14:compatExt spid="_x0000_s17794"/>
                </a:ext>
                <a:ext uri="{FF2B5EF4-FFF2-40B4-BE49-F238E27FC236}">
                  <a16:creationId xmlns:a16="http://schemas.microsoft.com/office/drawing/2014/main" id="{00000000-0008-0000-0000-00008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65527</xdr:row>
          <xdr:rowOff>38100</xdr:rowOff>
        </xdr:from>
        <xdr:to>
          <xdr:col>6144</xdr:col>
          <xdr:colOff>390525</xdr:colOff>
          <xdr:row>65531</xdr:row>
          <xdr:rowOff>104775</xdr:rowOff>
        </xdr:to>
        <xdr:sp macro="" textlink="">
          <xdr:nvSpPr>
            <xdr:cNvPr id="17795" name="Object 387" hidden="1">
              <a:extLst>
                <a:ext uri="{63B3BB69-23CF-44E3-9099-C40C66FF867C}">
                  <a14:compatExt spid="_x0000_s17795"/>
                </a:ext>
                <a:ext uri="{FF2B5EF4-FFF2-40B4-BE49-F238E27FC236}">
                  <a16:creationId xmlns:a16="http://schemas.microsoft.com/office/drawing/2014/main" id="{00000000-0008-0000-0000-00008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131063</xdr:row>
          <xdr:rowOff>38100</xdr:rowOff>
        </xdr:from>
        <xdr:to>
          <xdr:col>6144</xdr:col>
          <xdr:colOff>390525</xdr:colOff>
          <xdr:row>131067</xdr:row>
          <xdr:rowOff>104775</xdr:rowOff>
        </xdr:to>
        <xdr:sp macro="" textlink="">
          <xdr:nvSpPr>
            <xdr:cNvPr id="17796" name="Object 388" hidden="1">
              <a:extLst>
                <a:ext uri="{63B3BB69-23CF-44E3-9099-C40C66FF867C}">
                  <a14:compatExt spid="_x0000_s17796"/>
                </a:ext>
                <a:ext uri="{FF2B5EF4-FFF2-40B4-BE49-F238E27FC236}">
                  <a16:creationId xmlns:a16="http://schemas.microsoft.com/office/drawing/2014/main" id="{00000000-0008-0000-0000-00008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196599</xdr:row>
          <xdr:rowOff>38100</xdr:rowOff>
        </xdr:from>
        <xdr:to>
          <xdr:col>6144</xdr:col>
          <xdr:colOff>390525</xdr:colOff>
          <xdr:row>196603</xdr:row>
          <xdr:rowOff>104775</xdr:rowOff>
        </xdr:to>
        <xdr:sp macro="" textlink="">
          <xdr:nvSpPr>
            <xdr:cNvPr id="17797" name="Object 389" hidden="1">
              <a:extLst>
                <a:ext uri="{63B3BB69-23CF-44E3-9099-C40C66FF867C}">
                  <a14:compatExt spid="_x0000_s17797"/>
                </a:ext>
                <a:ext uri="{FF2B5EF4-FFF2-40B4-BE49-F238E27FC236}">
                  <a16:creationId xmlns:a16="http://schemas.microsoft.com/office/drawing/2014/main" id="{00000000-0008-0000-0000-00008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262135</xdr:row>
          <xdr:rowOff>38100</xdr:rowOff>
        </xdr:from>
        <xdr:to>
          <xdr:col>6144</xdr:col>
          <xdr:colOff>390525</xdr:colOff>
          <xdr:row>262139</xdr:row>
          <xdr:rowOff>104775</xdr:rowOff>
        </xdr:to>
        <xdr:sp macro="" textlink="">
          <xdr:nvSpPr>
            <xdr:cNvPr id="17798" name="Object 390" hidden="1">
              <a:extLst>
                <a:ext uri="{63B3BB69-23CF-44E3-9099-C40C66FF867C}">
                  <a14:compatExt spid="_x0000_s17798"/>
                </a:ext>
                <a:ext uri="{FF2B5EF4-FFF2-40B4-BE49-F238E27FC236}">
                  <a16:creationId xmlns:a16="http://schemas.microsoft.com/office/drawing/2014/main" id="{00000000-0008-0000-0000-00008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327671</xdr:row>
          <xdr:rowOff>38100</xdr:rowOff>
        </xdr:from>
        <xdr:to>
          <xdr:col>6144</xdr:col>
          <xdr:colOff>390525</xdr:colOff>
          <xdr:row>327675</xdr:row>
          <xdr:rowOff>104775</xdr:rowOff>
        </xdr:to>
        <xdr:sp macro="" textlink="">
          <xdr:nvSpPr>
            <xdr:cNvPr id="17799" name="Object 391" hidden="1">
              <a:extLst>
                <a:ext uri="{63B3BB69-23CF-44E3-9099-C40C66FF867C}">
                  <a14:compatExt spid="_x0000_s17799"/>
                </a:ext>
                <a:ext uri="{FF2B5EF4-FFF2-40B4-BE49-F238E27FC236}">
                  <a16:creationId xmlns:a16="http://schemas.microsoft.com/office/drawing/2014/main" id="{00000000-0008-0000-0000-00008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393207</xdr:row>
          <xdr:rowOff>38100</xdr:rowOff>
        </xdr:from>
        <xdr:to>
          <xdr:col>6144</xdr:col>
          <xdr:colOff>390525</xdr:colOff>
          <xdr:row>393211</xdr:row>
          <xdr:rowOff>104775</xdr:rowOff>
        </xdr:to>
        <xdr:sp macro="" textlink="">
          <xdr:nvSpPr>
            <xdr:cNvPr id="17800" name="Object 392" hidden="1">
              <a:extLst>
                <a:ext uri="{63B3BB69-23CF-44E3-9099-C40C66FF867C}">
                  <a14:compatExt spid="_x0000_s17800"/>
                </a:ext>
                <a:ext uri="{FF2B5EF4-FFF2-40B4-BE49-F238E27FC236}">
                  <a16:creationId xmlns:a16="http://schemas.microsoft.com/office/drawing/2014/main" id="{00000000-0008-0000-0000-00008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458743</xdr:row>
          <xdr:rowOff>38100</xdr:rowOff>
        </xdr:from>
        <xdr:to>
          <xdr:col>6144</xdr:col>
          <xdr:colOff>390525</xdr:colOff>
          <xdr:row>458747</xdr:row>
          <xdr:rowOff>104775</xdr:rowOff>
        </xdr:to>
        <xdr:sp macro="" textlink="">
          <xdr:nvSpPr>
            <xdr:cNvPr id="17801" name="Object 393" hidden="1">
              <a:extLst>
                <a:ext uri="{63B3BB69-23CF-44E3-9099-C40C66FF867C}">
                  <a14:compatExt spid="_x0000_s17801"/>
                </a:ext>
                <a:ext uri="{FF2B5EF4-FFF2-40B4-BE49-F238E27FC236}">
                  <a16:creationId xmlns:a16="http://schemas.microsoft.com/office/drawing/2014/main" id="{00000000-0008-0000-0000-00008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524279</xdr:row>
          <xdr:rowOff>38100</xdr:rowOff>
        </xdr:from>
        <xdr:to>
          <xdr:col>6144</xdr:col>
          <xdr:colOff>390525</xdr:colOff>
          <xdr:row>524283</xdr:row>
          <xdr:rowOff>104775</xdr:rowOff>
        </xdr:to>
        <xdr:sp macro="" textlink="">
          <xdr:nvSpPr>
            <xdr:cNvPr id="17802" name="Object 394" hidden="1">
              <a:extLst>
                <a:ext uri="{63B3BB69-23CF-44E3-9099-C40C66FF867C}">
                  <a14:compatExt spid="_x0000_s17802"/>
                </a:ext>
                <a:ext uri="{FF2B5EF4-FFF2-40B4-BE49-F238E27FC236}">
                  <a16:creationId xmlns:a16="http://schemas.microsoft.com/office/drawing/2014/main" id="{00000000-0008-0000-0000-00008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589815</xdr:row>
          <xdr:rowOff>38100</xdr:rowOff>
        </xdr:from>
        <xdr:to>
          <xdr:col>6144</xdr:col>
          <xdr:colOff>390525</xdr:colOff>
          <xdr:row>589819</xdr:row>
          <xdr:rowOff>104775</xdr:rowOff>
        </xdr:to>
        <xdr:sp macro="" textlink="">
          <xdr:nvSpPr>
            <xdr:cNvPr id="17803" name="Object 395" hidden="1">
              <a:extLst>
                <a:ext uri="{63B3BB69-23CF-44E3-9099-C40C66FF867C}">
                  <a14:compatExt spid="_x0000_s17803"/>
                </a:ext>
                <a:ext uri="{FF2B5EF4-FFF2-40B4-BE49-F238E27FC236}">
                  <a16:creationId xmlns:a16="http://schemas.microsoft.com/office/drawing/2014/main" id="{00000000-0008-0000-0000-00008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655351</xdr:row>
          <xdr:rowOff>38100</xdr:rowOff>
        </xdr:from>
        <xdr:to>
          <xdr:col>6144</xdr:col>
          <xdr:colOff>390525</xdr:colOff>
          <xdr:row>655355</xdr:row>
          <xdr:rowOff>104775</xdr:rowOff>
        </xdr:to>
        <xdr:sp macro="" textlink="">
          <xdr:nvSpPr>
            <xdr:cNvPr id="17804" name="Object 396" hidden="1">
              <a:extLst>
                <a:ext uri="{63B3BB69-23CF-44E3-9099-C40C66FF867C}">
                  <a14:compatExt spid="_x0000_s17804"/>
                </a:ext>
                <a:ext uri="{FF2B5EF4-FFF2-40B4-BE49-F238E27FC236}">
                  <a16:creationId xmlns:a16="http://schemas.microsoft.com/office/drawing/2014/main" id="{00000000-0008-0000-0000-00008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720887</xdr:row>
          <xdr:rowOff>38100</xdr:rowOff>
        </xdr:from>
        <xdr:to>
          <xdr:col>6144</xdr:col>
          <xdr:colOff>390525</xdr:colOff>
          <xdr:row>720891</xdr:row>
          <xdr:rowOff>104775</xdr:rowOff>
        </xdr:to>
        <xdr:sp macro="" textlink="">
          <xdr:nvSpPr>
            <xdr:cNvPr id="17805" name="Object 397" hidden="1">
              <a:extLst>
                <a:ext uri="{63B3BB69-23CF-44E3-9099-C40C66FF867C}">
                  <a14:compatExt spid="_x0000_s17805"/>
                </a:ext>
                <a:ext uri="{FF2B5EF4-FFF2-40B4-BE49-F238E27FC236}">
                  <a16:creationId xmlns:a16="http://schemas.microsoft.com/office/drawing/2014/main" id="{00000000-0008-0000-0000-00008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786423</xdr:row>
          <xdr:rowOff>38100</xdr:rowOff>
        </xdr:from>
        <xdr:to>
          <xdr:col>6144</xdr:col>
          <xdr:colOff>390525</xdr:colOff>
          <xdr:row>786427</xdr:row>
          <xdr:rowOff>104775</xdr:rowOff>
        </xdr:to>
        <xdr:sp macro="" textlink="">
          <xdr:nvSpPr>
            <xdr:cNvPr id="17806" name="Object 398" hidden="1">
              <a:extLst>
                <a:ext uri="{63B3BB69-23CF-44E3-9099-C40C66FF867C}">
                  <a14:compatExt spid="_x0000_s17806"/>
                </a:ext>
                <a:ext uri="{FF2B5EF4-FFF2-40B4-BE49-F238E27FC236}">
                  <a16:creationId xmlns:a16="http://schemas.microsoft.com/office/drawing/2014/main" id="{00000000-0008-0000-0000-00008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851959</xdr:row>
          <xdr:rowOff>38100</xdr:rowOff>
        </xdr:from>
        <xdr:to>
          <xdr:col>6144</xdr:col>
          <xdr:colOff>390525</xdr:colOff>
          <xdr:row>851963</xdr:row>
          <xdr:rowOff>104775</xdr:rowOff>
        </xdr:to>
        <xdr:sp macro="" textlink="">
          <xdr:nvSpPr>
            <xdr:cNvPr id="17807" name="Object 399" hidden="1">
              <a:extLst>
                <a:ext uri="{63B3BB69-23CF-44E3-9099-C40C66FF867C}">
                  <a14:compatExt spid="_x0000_s17807"/>
                </a:ext>
                <a:ext uri="{FF2B5EF4-FFF2-40B4-BE49-F238E27FC236}">
                  <a16:creationId xmlns:a16="http://schemas.microsoft.com/office/drawing/2014/main" id="{00000000-0008-0000-0000-00008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917495</xdr:row>
          <xdr:rowOff>38100</xdr:rowOff>
        </xdr:from>
        <xdr:to>
          <xdr:col>6144</xdr:col>
          <xdr:colOff>390525</xdr:colOff>
          <xdr:row>917499</xdr:row>
          <xdr:rowOff>104775</xdr:rowOff>
        </xdr:to>
        <xdr:sp macro="" textlink="">
          <xdr:nvSpPr>
            <xdr:cNvPr id="17808" name="Object 400" hidden="1">
              <a:extLst>
                <a:ext uri="{63B3BB69-23CF-44E3-9099-C40C66FF867C}">
                  <a14:compatExt spid="_x0000_s17808"/>
                </a:ext>
                <a:ext uri="{FF2B5EF4-FFF2-40B4-BE49-F238E27FC236}">
                  <a16:creationId xmlns:a16="http://schemas.microsoft.com/office/drawing/2014/main" id="{00000000-0008-0000-0000-00009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6143</xdr:col>
          <xdr:colOff>238125</xdr:colOff>
          <xdr:row>983031</xdr:row>
          <xdr:rowOff>38100</xdr:rowOff>
        </xdr:from>
        <xdr:to>
          <xdr:col>6144</xdr:col>
          <xdr:colOff>390525</xdr:colOff>
          <xdr:row>983035</xdr:row>
          <xdr:rowOff>104775</xdr:rowOff>
        </xdr:to>
        <xdr:sp macro="" textlink="">
          <xdr:nvSpPr>
            <xdr:cNvPr id="17809" name="Object 401" hidden="1">
              <a:extLst>
                <a:ext uri="{63B3BB69-23CF-44E3-9099-C40C66FF867C}">
                  <a14:compatExt spid="_x0000_s17809"/>
                </a:ext>
                <a:ext uri="{FF2B5EF4-FFF2-40B4-BE49-F238E27FC236}">
                  <a16:creationId xmlns:a16="http://schemas.microsoft.com/office/drawing/2014/main" id="{00000000-0008-0000-0000-00009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0</xdr:row>
          <xdr:rowOff>38100</xdr:rowOff>
        </xdr:from>
        <xdr:to>
          <xdr:col>6400</xdr:col>
          <xdr:colOff>390525</xdr:colOff>
          <xdr:row>4</xdr:row>
          <xdr:rowOff>104775</xdr:rowOff>
        </xdr:to>
        <xdr:sp macro="" textlink="">
          <xdr:nvSpPr>
            <xdr:cNvPr id="17810" name="Object 402" hidden="1">
              <a:extLst>
                <a:ext uri="{63B3BB69-23CF-44E3-9099-C40C66FF867C}">
                  <a14:compatExt spid="_x0000_s17810"/>
                </a:ext>
                <a:ext uri="{FF2B5EF4-FFF2-40B4-BE49-F238E27FC236}">
                  <a16:creationId xmlns:a16="http://schemas.microsoft.com/office/drawing/2014/main" id="{00000000-0008-0000-0000-00009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65527</xdr:row>
          <xdr:rowOff>38100</xdr:rowOff>
        </xdr:from>
        <xdr:to>
          <xdr:col>6400</xdr:col>
          <xdr:colOff>390525</xdr:colOff>
          <xdr:row>65531</xdr:row>
          <xdr:rowOff>104775</xdr:rowOff>
        </xdr:to>
        <xdr:sp macro="" textlink="">
          <xdr:nvSpPr>
            <xdr:cNvPr id="17811" name="Object 403" hidden="1">
              <a:extLst>
                <a:ext uri="{63B3BB69-23CF-44E3-9099-C40C66FF867C}">
                  <a14:compatExt spid="_x0000_s17811"/>
                </a:ext>
                <a:ext uri="{FF2B5EF4-FFF2-40B4-BE49-F238E27FC236}">
                  <a16:creationId xmlns:a16="http://schemas.microsoft.com/office/drawing/2014/main" id="{00000000-0008-0000-0000-00009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131063</xdr:row>
          <xdr:rowOff>38100</xdr:rowOff>
        </xdr:from>
        <xdr:to>
          <xdr:col>6400</xdr:col>
          <xdr:colOff>390525</xdr:colOff>
          <xdr:row>131067</xdr:row>
          <xdr:rowOff>104775</xdr:rowOff>
        </xdr:to>
        <xdr:sp macro="" textlink="">
          <xdr:nvSpPr>
            <xdr:cNvPr id="17812" name="Object 404" hidden="1">
              <a:extLst>
                <a:ext uri="{63B3BB69-23CF-44E3-9099-C40C66FF867C}">
                  <a14:compatExt spid="_x0000_s17812"/>
                </a:ext>
                <a:ext uri="{FF2B5EF4-FFF2-40B4-BE49-F238E27FC236}">
                  <a16:creationId xmlns:a16="http://schemas.microsoft.com/office/drawing/2014/main" id="{00000000-0008-0000-0000-00009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196599</xdr:row>
          <xdr:rowOff>38100</xdr:rowOff>
        </xdr:from>
        <xdr:to>
          <xdr:col>6400</xdr:col>
          <xdr:colOff>390525</xdr:colOff>
          <xdr:row>196603</xdr:row>
          <xdr:rowOff>104775</xdr:rowOff>
        </xdr:to>
        <xdr:sp macro="" textlink="">
          <xdr:nvSpPr>
            <xdr:cNvPr id="17813" name="Object 405" hidden="1">
              <a:extLst>
                <a:ext uri="{63B3BB69-23CF-44E3-9099-C40C66FF867C}">
                  <a14:compatExt spid="_x0000_s17813"/>
                </a:ext>
                <a:ext uri="{FF2B5EF4-FFF2-40B4-BE49-F238E27FC236}">
                  <a16:creationId xmlns:a16="http://schemas.microsoft.com/office/drawing/2014/main" id="{00000000-0008-0000-0000-00009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262135</xdr:row>
          <xdr:rowOff>38100</xdr:rowOff>
        </xdr:from>
        <xdr:to>
          <xdr:col>6400</xdr:col>
          <xdr:colOff>390525</xdr:colOff>
          <xdr:row>262139</xdr:row>
          <xdr:rowOff>104775</xdr:rowOff>
        </xdr:to>
        <xdr:sp macro="" textlink="">
          <xdr:nvSpPr>
            <xdr:cNvPr id="17814" name="Object 406" hidden="1">
              <a:extLst>
                <a:ext uri="{63B3BB69-23CF-44E3-9099-C40C66FF867C}">
                  <a14:compatExt spid="_x0000_s17814"/>
                </a:ext>
                <a:ext uri="{FF2B5EF4-FFF2-40B4-BE49-F238E27FC236}">
                  <a16:creationId xmlns:a16="http://schemas.microsoft.com/office/drawing/2014/main" id="{00000000-0008-0000-0000-00009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327671</xdr:row>
          <xdr:rowOff>38100</xdr:rowOff>
        </xdr:from>
        <xdr:to>
          <xdr:col>6400</xdr:col>
          <xdr:colOff>390525</xdr:colOff>
          <xdr:row>327675</xdr:row>
          <xdr:rowOff>104775</xdr:rowOff>
        </xdr:to>
        <xdr:sp macro="" textlink="">
          <xdr:nvSpPr>
            <xdr:cNvPr id="17815" name="Object 407" hidden="1">
              <a:extLst>
                <a:ext uri="{63B3BB69-23CF-44E3-9099-C40C66FF867C}">
                  <a14:compatExt spid="_x0000_s17815"/>
                </a:ext>
                <a:ext uri="{FF2B5EF4-FFF2-40B4-BE49-F238E27FC236}">
                  <a16:creationId xmlns:a16="http://schemas.microsoft.com/office/drawing/2014/main" id="{00000000-0008-0000-0000-00009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393207</xdr:row>
          <xdr:rowOff>38100</xdr:rowOff>
        </xdr:from>
        <xdr:to>
          <xdr:col>6400</xdr:col>
          <xdr:colOff>390525</xdr:colOff>
          <xdr:row>393211</xdr:row>
          <xdr:rowOff>104775</xdr:rowOff>
        </xdr:to>
        <xdr:sp macro="" textlink="">
          <xdr:nvSpPr>
            <xdr:cNvPr id="17816" name="Object 408" hidden="1">
              <a:extLst>
                <a:ext uri="{63B3BB69-23CF-44E3-9099-C40C66FF867C}">
                  <a14:compatExt spid="_x0000_s17816"/>
                </a:ext>
                <a:ext uri="{FF2B5EF4-FFF2-40B4-BE49-F238E27FC236}">
                  <a16:creationId xmlns:a16="http://schemas.microsoft.com/office/drawing/2014/main" id="{00000000-0008-0000-0000-00009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458743</xdr:row>
          <xdr:rowOff>38100</xdr:rowOff>
        </xdr:from>
        <xdr:to>
          <xdr:col>6400</xdr:col>
          <xdr:colOff>390525</xdr:colOff>
          <xdr:row>458747</xdr:row>
          <xdr:rowOff>104775</xdr:rowOff>
        </xdr:to>
        <xdr:sp macro="" textlink="">
          <xdr:nvSpPr>
            <xdr:cNvPr id="17817" name="Object 409" hidden="1">
              <a:extLst>
                <a:ext uri="{63B3BB69-23CF-44E3-9099-C40C66FF867C}">
                  <a14:compatExt spid="_x0000_s17817"/>
                </a:ext>
                <a:ext uri="{FF2B5EF4-FFF2-40B4-BE49-F238E27FC236}">
                  <a16:creationId xmlns:a16="http://schemas.microsoft.com/office/drawing/2014/main" id="{00000000-0008-0000-0000-00009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524279</xdr:row>
          <xdr:rowOff>38100</xdr:rowOff>
        </xdr:from>
        <xdr:to>
          <xdr:col>6400</xdr:col>
          <xdr:colOff>390525</xdr:colOff>
          <xdr:row>524283</xdr:row>
          <xdr:rowOff>104775</xdr:rowOff>
        </xdr:to>
        <xdr:sp macro="" textlink="">
          <xdr:nvSpPr>
            <xdr:cNvPr id="17818" name="Object 410" hidden="1">
              <a:extLst>
                <a:ext uri="{63B3BB69-23CF-44E3-9099-C40C66FF867C}">
                  <a14:compatExt spid="_x0000_s17818"/>
                </a:ext>
                <a:ext uri="{FF2B5EF4-FFF2-40B4-BE49-F238E27FC236}">
                  <a16:creationId xmlns:a16="http://schemas.microsoft.com/office/drawing/2014/main" id="{00000000-0008-0000-0000-00009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589815</xdr:row>
          <xdr:rowOff>38100</xdr:rowOff>
        </xdr:from>
        <xdr:to>
          <xdr:col>6400</xdr:col>
          <xdr:colOff>390525</xdr:colOff>
          <xdr:row>589819</xdr:row>
          <xdr:rowOff>104775</xdr:rowOff>
        </xdr:to>
        <xdr:sp macro="" textlink="">
          <xdr:nvSpPr>
            <xdr:cNvPr id="17819" name="Object 411" hidden="1">
              <a:extLst>
                <a:ext uri="{63B3BB69-23CF-44E3-9099-C40C66FF867C}">
                  <a14:compatExt spid="_x0000_s17819"/>
                </a:ext>
                <a:ext uri="{FF2B5EF4-FFF2-40B4-BE49-F238E27FC236}">
                  <a16:creationId xmlns:a16="http://schemas.microsoft.com/office/drawing/2014/main" id="{00000000-0008-0000-0000-00009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655351</xdr:row>
          <xdr:rowOff>38100</xdr:rowOff>
        </xdr:from>
        <xdr:to>
          <xdr:col>6400</xdr:col>
          <xdr:colOff>390525</xdr:colOff>
          <xdr:row>655355</xdr:row>
          <xdr:rowOff>104775</xdr:rowOff>
        </xdr:to>
        <xdr:sp macro="" textlink="">
          <xdr:nvSpPr>
            <xdr:cNvPr id="17820" name="Object 412" hidden="1">
              <a:extLst>
                <a:ext uri="{63B3BB69-23CF-44E3-9099-C40C66FF867C}">
                  <a14:compatExt spid="_x0000_s17820"/>
                </a:ext>
                <a:ext uri="{FF2B5EF4-FFF2-40B4-BE49-F238E27FC236}">
                  <a16:creationId xmlns:a16="http://schemas.microsoft.com/office/drawing/2014/main" id="{00000000-0008-0000-0000-00009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720887</xdr:row>
          <xdr:rowOff>38100</xdr:rowOff>
        </xdr:from>
        <xdr:to>
          <xdr:col>6400</xdr:col>
          <xdr:colOff>390525</xdr:colOff>
          <xdr:row>720891</xdr:row>
          <xdr:rowOff>104775</xdr:rowOff>
        </xdr:to>
        <xdr:sp macro="" textlink="">
          <xdr:nvSpPr>
            <xdr:cNvPr id="17821" name="Object 413" hidden="1">
              <a:extLst>
                <a:ext uri="{63B3BB69-23CF-44E3-9099-C40C66FF867C}">
                  <a14:compatExt spid="_x0000_s17821"/>
                </a:ext>
                <a:ext uri="{FF2B5EF4-FFF2-40B4-BE49-F238E27FC236}">
                  <a16:creationId xmlns:a16="http://schemas.microsoft.com/office/drawing/2014/main" id="{00000000-0008-0000-0000-00009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786423</xdr:row>
          <xdr:rowOff>38100</xdr:rowOff>
        </xdr:from>
        <xdr:to>
          <xdr:col>6400</xdr:col>
          <xdr:colOff>390525</xdr:colOff>
          <xdr:row>786427</xdr:row>
          <xdr:rowOff>104775</xdr:rowOff>
        </xdr:to>
        <xdr:sp macro="" textlink="">
          <xdr:nvSpPr>
            <xdr:cNvPr id="17822" name="Object 414" hidden="1">
              <a:extLst>
                <a:ext uri="{63B3BB69-23CF-44E3-9099-C40C66FF867C}">
                  <a14:compatExt spid="_x0000_s17822"/>
                </a:ext>
                <a:ext uri="{FF2B5EF4-FFF2-40B4-BE49-F238E27FC236}">
                  <a16:creationId xmlns:a16="http://schemas.microsoft.com/office/drawing/2014/main" id="{00000000-0008-0000-0000-00009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851959</xdr:row>
          <xdr:rowOff>38100</xdr:rowOff>
        </xdr:from>
        <xdr:to>
          <xdr:col>6400</xdr:col>
          <xdr:colOff>390525</xdr:colOff>
          <xdr:row>851963</xdr:row>
          <xdr:rowOff>104775</xdr:rowOff>
        </xdr:to>
        <xdr:sp macro="" textlink="">
          <xdr:nvSpPr>
            <xdr:cNvPr id="17823" name="Object 415" hidden="1">
              <a:extLst>
                <a:ext uri="{63B3BB69-23CF-44E3-9099-C40C66FF867C}">
                  <a14:compatExt spid="_x0000_s17823"/>
                </a:ext>
                <a:ext uri="{FF2B5EF4-FFF2-40B4-BE49-F238E27FC236}">
                  <a16:creationId xmlns:a16="http://schemas.microsoft.com/office/drawing/2014/main" id="{00000000-0008-0000-0000-00009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917495</xdr:row>
          <xdr:rowOff>38100</xdr:rowOff>
        </xdr:from>
        <xdr:to>
          <xdr:col>6400</xdr:col>
          <xdr:colOff>390525</xdr:colOff>
          <xdr:row>917499</xdr:row>
          <xdr:rowOff>104775</xdr:rowOff>
        </xdr:to>
        <xdr:sp macro="" textlink="">
          <xdr:nvSpPr>
            <xdr:cNvPr id="17824" name="Object 416" hidden="1">
              <a:extLst>
                <a:ext uri="{63B3BB69-23CF-44E3-9099-C40C66FF867C}">
                  <a14:compatExt spid="_x0000_s17824"/>
                </a:ext>
                <a:ext uri="{FF2B5EF4-FFF2-40B4-BE49-F238E27FC236}">
                  <a16:creationId xmlns:a16="http://schemas.microsoft.com/office/drawing/2014/main" id="{00000000-0008-0000-0000-0000A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6399</xdr:col>
          <xdr:colOff>238125</xdr:colOff>
          <xdr:row>983031</xdr:row>
          <xdr:rowOff>38100</xdr:rowOff>
        </xdr:from>
        <xdr:to>
          <xdr:col>6400</xdr:col>
          <xdr:colOff>390525</xdr:colOff>
          <xdr:row>983035</xdr:row>
          <xdr:rowOff>104775</xdr:rowOff>
        </xdr:to>
        <xdr:sp macro="" textlink="">
          <xdr:nvSpPr>
            <xdr:cNvPr id="17825" name="Object 417" hidden="1">
              <a:extLst>
                <a:ext uri="{63B3BB69-23CF-44E3-9099-C40C66FF867C}">
                  <a14:compatExt spid="_x0000_s17825"/>
                </a:ext>
                <a:ext uri="{FF2B5EF4-FFF2-40B4-BE49-F238E27FC236}">
                  <a16:creationId xmlns:a16="http://schemas.microsoft.com/office/drawing/2014/main" id="{00000000-0008-0000-0000-0000A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0</xdr:row>
          <xdr:rowOff>38100</xdr:rowOff>
        </xdr:from>
        <xdr:to>
          <xdr:col>6656</xdr:col>
          <xdr:colOff>390525</xdr:colOff>
          <xdr:row>4</xdr:row>
          <xdr:rowOff>104775</xdr:rowOff>
        </xdr:to>
        <xdr:sp macro="" textlink="">
          <xdr:nvSpPr>
            <xdr:cNvPr id="17826" name="Object 418" hidden="1">
              <a:extLst>
                <a:ext uri="{63B3BB69-23CF-44E3-9099-C40C66FF867C}">
                  <a14:compatExt spid="_x0000_s17826"/>
                </a:ext>
                <a:ext uri="{FF2B5EF4-FFF2-40B4-BE49-F238E27FC236}">
                  <a16:creationId xmlns:a16="http://schemas.microsoft.com/office/drawing/2014/main" id="{00000000-0008-0000-0000-0000A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65527</xdr:row>
          <xdr:rowOff>38100</xdr:rowOff>
        </xdr:from>
        <xdr:to>
          <xdr:col>6656</xdr:col>
          <xdr:colOff>390525</xdr:colOff>
          <xdr:row>65531</xdr:row>
          <xdr:rowOff>104775</xdr:rowOff>
        </xdr:to>
        <xdr:sp macro="" textlink="">
          <xdr:nvSpPr>
            <xdr:cNvPr id="17827" name="Object 419" hidden="1">
              <a:extLst>
                <a:ext uri="{63B3BB69-23CF-44E3-9099-C40C66FF867C}">
                  <a14:compatExt spid="_x0000_s17827"/>
                </a:ext>
                <a:ext uri="{FF2B5EF4-FFF2-40B4-BE49-F238E27FC236}">
                  <a16:creationId xmlns:a16="http://schemas.microsoft.com/office/drawing/2014/main" id="{00000000-0008-0000-0000-0000A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131063</xdr:row>
          <xdr:rowOff>38100</xdr:rowOff>
        </xdr:from>
        <xdr:to>
          <xdr:col>6656</xdr:col>
          <xdr:colOff>390525</xdr:colOff>
          <xdr:row>131067</xdr:row>
          <xdr:rowOff>104775</xdr:rowOff>
        </xdr:to>
        <xdr:sp macro="" textlink="">
          <xdr:nvSpPr>
            <xdr:cNvPr id="17828" name="Object 420" hidden="1">
              <a:extLst>
                <a:ext uri="{63B3BB69-23CF-44E3-9099-C40C66FF867C}">
                  <a14:compatExt spid="_x0000_s17828"/>
                </a:ext>
                <a:ext uri="{FF2B5EF4-FFF2-40B4-BE49-F238E27FC236}">
                  <a16:creationId xmlns:a16="http://schemas.microsoft.com/office/drawing/2014/main" id="{00000000-0008-0000-0000-0000A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196599</xdr:row>
          <xdr:rowOff>38100</xdr:rowOff>
        </xdr:from>
        <xdr:to>
          <xdr:col>6656</xdr:col>
          <xdr:colOff>390525</xdr:colOff>
          <xdr:row>196603</xdr:row>
          <xdr:rowOff>104775</xdr:rowOff>
        </xdr:to>
        <xdr:sp macro="" textlink="">
          <xdr:nvSpPr>
            <xdr:cNvPr id="17829" name="Object 421" hidden="1">
              <a:extLst>
                <a:ext uri="{63B3BB69-23CF-44E3-9099-C40C66FF867C}">
                  <a14:compatExt spid="_x0000_s17829"/>
                </a:ext>
                <a:ext uri="{FF2B5EF4-FFF2-40B4-BE49-F238E27FC236}">
                  <a16:creationId xmlns:a16="http://schemas.microsoft.com/office/drawing/2014/main" id="{00000000-0008-0000-0000-0000A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262135</xdr:row>
          <xdr:rowOff>38100</xdr:rowOff>
        </xdr:from>
        <xdr:to>
          <xdr:col>6656</xdr:col>
          <xdr:colOff>390525</xdr:colOff>
          <xdr:row>262139</xdr:row>
          <xdr:rowOff>104775</xdr:rowOff>
        </xdr:to>
        <xdr:sp macro="" textlink="">
          <xdr:nvSpPr>
            <xdr:cNvPr id="17830" name="Object 422" hidden="1">
              <a:extLst>
                <a:ext uri="{63B3BB69-23CF-44E3-9099-C40C66FF867C}">
                  <a14:compatExt spid="_x0000_s17830"/>
                </a:ext>
                <a:ext uri="{FF2B5EF4-FFF2-40B4-BE49-F238E27FC236}">
                  <a16:creationId xmlns:a16="http://schemas.microsoft.com/office/drawing/2014/main" id="{00000000-0008-0000-0000-0000A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327671</xdr:row>
          <xdr:rowOff>38100</xdr:rowOff>
        </xdr:from>
        <xdr:to>
          <xdr:col>6656</xdr:col>
          <xdr:colOff>390525</xdr:colOff>
          <xdr:row>327675</xdr:row>
          <xdr:rowOff>104775</xdr:rowOff>
        </xdr:to>
        <xdr:sp macro="" textlink="">
          <xdr:nvSpPr>
            <xdr:cNvPr id="17831" name="Object 423" hidden="1">
              <a:extLst>
                <a:ext uri="{63B3BB69-23CF-44E3-9099-C40C66FF867C}">
                  <a14:compatExt spid="_x0000_s17831"/>
                </a:ext>
                <a:ext uri="{FF2B5EF4-FFF2-40B4-BE49-F238E27FC236}">
                  <a16:creationId xmlns:a16="http://schemas.microsoft.com/office/drawing/2014/main" id="{00000000-0008-0000-0000-0000A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393207</xdr:row>
          <xdr:rowOff>38100</xdr:rowOff>
        </xdr:from>
        <xdr:to>
          <xdr:col>6656</xdr:col>
          <xdr:colOff>390525</xdr:colOff>
          <xdr:row>393211</xdr:row>
          <xdr:rowOff>104775</xdr:rowOff>
        </xdr:to>
        <xdr:sp macro="" textlink="">
          <xdr:nvSpPr>
            <xdr:cNvPr id="17832" name="Object 424" hidden="1">
              <a:extLst>
                <a:ext uri="{63B3BB69-23CF-44E3-9099-C40C66FF867C}">
                  <a14:compatExt spid="_x0000_s17832"/>
                </a:ext>
                <a:ext uri="{FF2B5EF4-FFF2-40B4-BE49-F238E27FC236}">
                  <a16:creationId xmlns:a16="http://schemas.microsoft.com/office/drawing/2014/main" id="{00000000-0008-0000-0000-0000A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458743</xdr:row>
          <xdr:rowOff>38100</xdr:rowOff>
        </xdr:from>
        <xdr:to>
          <xdr:col>6656</xdr:col>
          <xdr:colOff>390525</xdr:colOff>
          <xdr:row>458747</xdr:row>
          <xdr:rowOff>104775</xdr:rowOff>
        </xdr:to>
        <xdr:sp macro="" textlink="">
          <xdr:nvSpPr>
            <xdr:cNvPr id="17833" name="Object 425" hidden="1">
              <a:extLst>
                <a:ext uri="{63B3BB69-23CF-44E3-9099-C40C66FF867C}">
                  <a14:compatExt spid="_x0000_s17833"/>
                </a:ext>
                <a:ext uri="{FF2B5EF4-FFF2-40B4-BE49-F238E27FC236}">
                  <a16:creationId xmlns:a16="http://schemas.microsoft.com/office/drawing/2014/main" id="{00000000-0008-0000-0000-0000A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524279</xdr:row>
          <xdr:rowOff>38100</xdr:rowOff>
        </xdr:from>
        <xdr:to>
          <xdr:col>6656</xdr:col>
          <xdr:colOff>390525</xdr:colOff>
          <xdr:row>524283</xdr:row>
          <xdr:rowOff>104775</xdr:rowOff>
        </xdr:to>
        <xdr:sp macro="" textlink="">
          <xdr:nvSpPr>
            <xdr:cNvPr id="17834" name="Object 426" hidden="1">
              <a:extLst>
                <a:ext uri="{63B3BB69-23CF-44E3-9099-C40C66FF867C}">
                  <a14:compatExt spid="_x0000_s17834"/>
                </a:ext>
                <a:ext uri="{FF2B5EF4-FFF2-40B4-BE49-F238E27FC236}">
                  <a16:creationId xmlns:a16="http://schemas.microsoft.com/office/drawing/2014/main" id="{00000000-0008-0000-0000-0000A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589815</xdr:row>
          <xdr:rowOff>38100</xdr:rowOff>
        </xdr:from>
        <xdr:to>
          <xdr:col>6656</xdr:col>
          <xdr:colOff>390525</xdr:colOff>
          <xdr:row>589819</xdr:row>
          <xdr:rowOff>104775</xdr:rowOff>
        </xdr:to>
        <xdr:sp macro="" textlink="">
          <xdr:nvSpPr>
            <xdr:cNvPr id="17835" name="Object 427" hidden="1">
              <a:extLst>
                <a:ext uri="{63B3BB69-23CF-44E3-9099-C40C66FF867C}">
                  <a14:compatExt spid="_x0000_s17835"/>
                </a:ext>
                <a:ext uri="{FF2B5EF4-FFF2-40B4-BE49-F238E27FC236}">
                  <a16:creationId xmlns:a16="http://schemas.microsoft.com/office/drawing/2014/main" id="{00000000-0008-0000-0000-0000A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655351</xdr:row>
          <xdr:rowOff>38100</xdr:rowOff>
        </xdr:from>
        <xdr:to>
          <xdr:col>6656</xdr:col>
          <xdr:colOff>390525</xdr:colOff>
          <xdr:row>655355</xdr:row>
          <xdr:rowOff>104775</xdr:rowOff>
        </xdr:to>
        <xdr:sp macro="" textlink="">
          <xdr:nvSpPr>
            <xdr:cNvPr id="17836" name="Object 428" hidden="1">
              <a:extLst>
                <a:ext uri="{63B3BB69-23CF-44E3-9099-C40C66FF867C}">
                  <a14:compatExt spid="_x0000_s17836"/>
                </a:ext>
                <a:ext uri="{FF2B5EF4-FFF2-40B4-BE49-F238E27FC236}">
                  <a16:creationId xmlns:a16="http://schemas.microsoft.com/office/drawing/2014/main" id="{00000000-0008-0000-0000-0000A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720887</xdr:row>
          <xdr:rowOff>38100</xdr:rowOff>
        </xdr:from>
        <xdr:to>
          <xdr:col>6656</xdr:col>
          <xdr:colOff>390525</xdr:colOff>
          <xdr:row>720891</xdr:row>
          <xdr:rowOff>104775</xdr:rowOff>
        </xdr:to>
        <xdr:sp macro="" textlink="">
          <xdr:nvSpPr>
            <xdr:cNvPr id="17837" name="Object 429" hidden="1">
              <a:extLst>
                <a:ext uri="{63B3BB69-23CF-44E3-9099-C40C66FF867C}">
                  <a14:compatExt spid="_x0000_s17837"/>
                </a:ext>
                <a:ext uri="{FF2B5EF4-FFF2-40B4-BE49-F238E27FC236}">
                  <a16:creationId xmlns:a16="http://schemas.microsoft.com/office/drawing/2014/main" id="{00000000-0008-0000-0000-0000A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786423</xdr:row>
          <xdr:rowOff>38100</xdr:rowOff>
        </xdr:from>
        <xdr:to>
          <xdr:col>6656</xdr:col>
          <xdr:colOff>390525</xdr:colOff>
          <xdr:row>786427</xdr:row>
          <xdr:rowOff>104775</xdr:rowOff>
        </xdr:to>
        <xdr:sp macro="" textlink="">
          <xdr:nvSpPr>
            <xdr:cNvPr id="17838" name="Object 430" hidden="1">
              <a:extLst>
                <a:ext uri="{63B3BB69-23CF-44E3-9099-C40C66FF867C}">
                  <a14:compatExt spid="_x0000_s17838"/>
                </a:ext>
                <a:ext uri="{FF2B5EF4-FFF2-40B4-BE49-F238E27FC236}">
                  <a16:creationId xmlns:a16="http://schemas.microsoft.com/office/drawing/2014/main" id="{00000000-0008-0000-0000-0000A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851959</xdr:row>
          <xdr:rowOff>38100</xdr:rowOff>
        </xdr:from>
        <xdr:to>
          <xdr:col>6656</xdr:col>
          <xdr:colOff>390525</xdr:colOff>
          <xdr:row>851963</xdr:row>
          <xdr:rowOff>104775</xdr:rowOff>
        </xdr:to>
        <xdr:sp macro="" textlink="">
          <xdr:nvSpPr>
            <xdr:cNvPr id="17839" name="Object 431" hidden="1">
              <a:extLst>
                <a:ext uri="{63B3BB69-23CF-44E3-9099-C40C66FF867C}">
                  <a14:compatExt spid="_x0000_s17839"/>
                </a:ext>
                <a:ext uri="{FF2B5EF4-FFF2-40B4-BE49-F238E27FC236}">
                  <a16:creationId xmlns:a16="http://schemas.microsoft.com/office/drawing/2014/main" id="{00000000-0008-0000-0000-0000A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917495</xdr:row>
          <xdr:rowOff>38100</xdr:rowOff>
        </xdr:from>
        <xdr:to>
          <xdr:col>6656</xdr:col>
          <xdr:colOff>390525</xdr:colOff>
          <xdr:row>917499</xdr:row>
          <xdr:rowOff>104775</xdr:rowOff>
        </xdr:to>
        <xdr:sp macro="" textlink="">
          <xdr:nvSpPr>
            <xdr:cNvPr id="17840" name="Object 432" hidden="1">
              <a:extLst>
                <a:ext uri="{63B3BB69-23CF-44E3-9099-C40C66FF867C}">
                  <a14:compatExt spid="_x0000_s17840"/>
                </a:ext>
                <a:ext uri="{FF2B5EF4-FFF2-40B4-BE49-F238E27FC236}">
                  <a16:creationId xmlns:a16="http://schemas.microsoft.com/office/drawing/2014/main" id="{00000000-0008-0000-0000-0000B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6655</xdr:col>
          <xdr:colOff>238125</xdr:colOff>
          <xdr:row>983031</xdr:row>
          <xdr:rowOff>38100</xdr:rowOff>
        </xdr:from>
        <xdr:to>
          <xdr:col>6656</xdr:col>
          <xdr:colOff>390525</xdr:colOff>
          <xdr:row>983035</xdr:row>
          <xdr:rowOff>104775</xdr:rowOff>
        </xdr:to>
        <xdr:sp macro="" textlink="">
          <xdr:nvSpPr>
            <xdr:cNvPr id="17841" name="Object 433" hidden="1">
              <a:extLst>
                <a:ext uri="{63B3BB69-23CF-44E3-9099-C40C66FF867C}">
                  <a14:compatExt spid="_x0000_s17841"/>
                </a:ext>
                <a:ext uri="{FF2B5EF4-FFF2-40B4-BE49-F238E27FC236}">
                  <a16:creationId xmlns:a16="http://schemas.microsoft.com/office/drawing/2014/main" id="{00000000-0008-0000-0000-0000B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0</xdr:row>
          <xdr:rowOff>38100</xdr:rowOff>
        </xdr:from>
        <xdr:to>
          <xdr:col>6912</xdr:col>
          <xdr:colOff>390525</xdr:colOff>
          <xdr:row>4</xdr:row>
          <xdr:rowOff>104775</xdr:rowOff>
        </xdr:to>
        <xdr:sp macro="" textlink="">
          <xdr:nvSpPr>
            <xdr:cNvPr id="17842" name="Object 434" hidden="1">
              <a:extLst>
                <a:ext uri="{63B3BB69-23CF-44E3-9099-C40C66FF867C}">
                  <a14:compatExt spid="_x0000_s17842"/>
                </a:ext>
                <a:ext uri="{FF2B5EF4-FFF2-40B4-BE49-F238E27FC236}">
                  <a16:creationId xmlns:a16="http://schemas.microsoft.com/office/drawing/2014/main" id="{00000000-0008-0000-0000-0000B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65527</xdr:row>
          <xdr:rowOff>38100</xdr:rowOff>
        </xdr:from>
        <xdr:to>
          <xdr:col>6912</xdr:col>
          <xdr:colOff>390525</xdr:colOff>
          <xdr:row>65531</xdr:row>
          <xdr:rowOff>104775</xdr:rowOff>
        </xdr:to>
        <xdr:sp macro="" textlink="">
          <xdr:nvSpPr>
            <xdr:cNvPr id="17843" name="Object 435" hidden="1">
              <a:extLst>
                <a:ext uri="{63B3BB69-23CF-44E3-9099-C40C66FF867C}">
                  <a14:compatExt spid="_x0000_s17843"/>
                </a:ext>
                <a:ext uri="{FF2B5EF4-FFF2-40B4-BE49-F238E27FC236}">
                  <a16:creationId xmlns:a16="http://schemas.microsoft.com/office/drawing/2014/main" id="{00000000-0008-0000-0000-0000B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131063</xdr:row>
          <xdr:rowOff>38100</xdr:rowOff>
        </xdr:from>
        <xdr:to>
          <xdr:col>6912</xdr:col>
          <xdr:colOff>390525</xdr:colOff>
          <xdr:row>131067</xdr:row>
          <xdr:rowOff>104775</xdr:rowOff>
        </xdr:to>
        <xdr:sp macro="" textlink="">
          <xdr:nvSpPr>
            <xdr:cNvPr id="17844" name="Object 436" hidden="1">
              <a:extLst>
                <a:ext uri="{63B3BB69-23CF-44E3-9099-C40C66FF867C}">
                  <a14:compatExt spid="_x0000_s17844"/>
                </a:ext>
                <a:ext uri="{FF2B5EF4-FFF2-40B4-BE49-F238E27FC236}">
                  <a16:creationId xmlns:a16="http://schemas.microsoft.com/office/drawing/2014/main" id="{00000000-0008-0000-0000-0000B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196599</xdr:row>
          <xdr:rowOff>38100</xdr:rowOff>
        </xdr:from>
        <xdr:to>
          <xdr:col>6912</xdr:col>
          <xdr:colOff>390525</xdr:colOff>
          <xdr:row>196603</xdr:row>
          <xdr:rowOff>104775</xdr:rowOff>
        </xdr:to>
        <xdr:sp macro="" textlink="">
          <xdr:nvSpPr>
            <xdr:cNvPr id="17845" name="Object 437" hidden="1">
              <a:extLst>
                <a:ext uri="{63B3BB69-23CF-44E3-9099-C40C66FF867C}">
                  <a14:compatExt spid="_x0000_s17845"/>
                </a:ext>
                <a:ext uri="{FF2B5EF4-FFF2-40B4-BE49-F238E27FC236}">
                  <a16:creationId xmlns:a16="http://schemas.microsoft.com/office/drawing/2014/main" id="{00000000-0008-0000-0000-0000B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262135</xdr:row>
          <xdr:rowOff>38100</xdr:rowOff>
        </xdr:from>
        <xdr:to>
          <xdr:col>6912</xdr:col>
          <xdr:colOff>390525</xdr:colOff>
          <xdr:row>262139</xdr:row>
          <xdr:rowOff>104775</xdr:rowOff>
        </xdr:to>
        <xdr:sp macro="" textlink="">
          <xdr:nvSpPr>
            <xdr:cNvPr id="17846" name="Object 438" hidden="1">
              <a:extLst>
                <a:ext uri="{63B3BB69-23CF-44E3-9099-C40C66FF867C}">
                  <a14:compatExt spid="_x0000_s17846"/>
                </a:ext>
                <a:ext uri="{FF2B5EF4-FFF2-40B4-BE49-F238E27FC236}">
                  <a16:creationId xmlns:a16="http://schemas.microsoft.com/office/drawing/2014/main" id="{00000000-0008-0000-0000-0000B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327671</xdr:row>
          <xdr:rowOff>38100</xdr:rowOff>
        </xdr:from>
        <xdr:to>
          <xdr:col>6912</xdr:col>
          <xdr:colOff>390525</xdr:colOff>
          <xdr:row>327675</xdr:row>
          <xdr:rowOff>104775</xdr:rowOff>
        </xdr:to>
        <xdr:sp macro="" textlink="">
          <xdr:nvSpPr>
            <xdr:cNvPr id="17847" name="Object 439" hidden="1">
              <a:extLst>
                <a:ext uri="{63B3BB69-23CF-44E3-9099-C40C66FF867C}">
                  <a14:compatExt spid="_x0000_s17847"/>
                </a:ext>
                <a:ext uri="{FF2B5EF4-FFF2-40B4-BE49-F238E27FC236}">
                  <a16:creationId xmlns:a16="http://schemas.microsoft.com/office/drawing/2014/main" id="{00000000-0008-0000-0000-0000B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393207</xdr:row>
          <xdr:rowOff>38100</xdr:rowOff>
        </xdr:from>
        <xdr:to>
          <xdr:col>6912</xdr:col>
          <xdr:colOff>390525</xdr:colOff>
          <xdr:row>393211</xdr:row>
          <xdr:rowOff>104775</xdr:rowOff>
        </xdr:to>
        <xdr:sp macro="" textlink="">
          <xdr:nvSpPr>
            <xdr:cNvPr id="17848" name="Object 440" hidden="1">
              <a:extLst>
                <a:ext uri="{63B3BB69-23CF-44E3-9099-C40C66FF867C}">
                  <a14:compatExt spid="_x0000_s17848"/>
                </a:ext>
                <a:ext uri="{FF2B5EF4-FFF2-40B4-BE49-F238E27FC236}">
                  <a16:creationId xmlns:a16="http://schemas.microsoft.com/office/drawing/2014/main" id="{00000000-0008-0000-0000-0000B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458743</xdr:row>
          <xdr:rowOff>38100</xdr:rowOff>
        </xdr:from>
        <xdr:to>
          <xdr:col>6912</xdr:col>
          <xdr:colOff>390525</xdr:colOff>
          <xdr:row>458747</xdr:row>
          <xdr:rowOff>104775</xdr:rowOff>
        </xdr:to>
        <xdr:sp macro="" textlink="">
          <xdr:nvSpPr>
            <xdr:cNvPr id="17849" name="Object 441" hidden="1">
              <a:extLst>
                <a:ext uri="{63B3BB69-23CF-44E3-9099-C40C66FF867C}">
                  <a14:compatExt spid="_x0000_s17849"/>
                </a:ext>
                <a:ext uri="{FF2B5EF4-FFF2-40B4-BE49-F238E27FC236}">
                  <a16:creationId xmlns:a16="http://schemas.microsoft.com/office/drawing/2014/main" id="{00000000-0008-0000-0000-0000B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524279</xdr:row>
          <xdr:rowOff>38100</xdr:rowOff>
        </xdr:from>
        <xdr:to>
          <xdr:col>6912</xdr:col>
          <xdr:colOff>390525</xdr:colOff>
          <xdr:row>524283</xdr:row>
          <xdr:rowOff>104775</xdr:rowOff>
        </xdr:to>
        <xdr:sp macro="" textlink="">
          <xdr:nvSpPr>
            <xdr:cNvPr id="17850" name="Object 442" hidden="1">
              <a:extLst>
                <a:ext uri="{63B3BB69-23CF-44E3-9099-C40C66FF867C}">
                  <a14:compatExt spid="_x0000_s17850"/>
                </a:ext>
                <a:ext uri="{FF2B5EF4-FFF2-40B4-BE49-F238E27FC236}">
                  <a16:creationId xmlns:a16="http://schemas.microsoft.com/office/drawing/2014/main" id="{00000000-0008-0000-0000-0000B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589815</xdr:row>
          <xdr:rowOff>38100</xdr:rowOff>
        </xdr:from>
        <xdr:to>
          <xdr:col>6912</xdr:col>
          <xdr:colOff>390525</xdr:colOff>
          <xdr:row>589819</xdr:row>
          <xdr:rowOff>104775</xdr:rowOff>
        </xdr:to>
        <xdr:sp macro="" textlink="">
          <xdr:nvSpPr>
            <xdr:cNvPr id="17851" name="Object 443" hidden="1">
              <a:extLst>
                <a:ext uri="{63B3BB69-23CF-44E3-9099-C40C66FF867C}">
                  <a14:compatExt spid="_x0000_s17851"/>
                </a:ext>
                <a:ext uri="{FF2B5EF4-FFF2-40B4-BE49-F238E27FC236}">
                  <a16:creationId xmlns:a16="http://schemas.microsoft.com/office/drawing/2014/main" id="{00000000-0008-0000-0000-0000B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655351</xdr:row>
          <xdr:rowOff>38100</xdr:rowOff>
        </xdr:from>
        <xdr:to>
          <xdr:col>6912</xdr:col>
          <xdr:colOff>390525</xdr:colOff>
          <xdr:row>655355</xdr:row>
          <xdr:rowOff>104775</xdr:rowOff>
        </xdr:to>
        <xdr:sp macro="" textlink="">
          <xdr:nvSpPr>
            <xdr:cNvPr id="17852" name="Object 444" hidden="1">
              <a:extLst>
                <a:ext uri="{63B3BB69-23CF-44E3-9099-C40C66FF867C}">
                  <a14:compatExt spid="_x0000_s17852"/>
                </a:ext>
                <a:ext uri="{FF2B5EF4-FFF2-40B4-BE49-F238E27FC236}">
                  <a16:creationId xmlns:a16="http://schemas.microsoft.com/office/drawing/2014/main" id="{00000000-0008-0000-0000-0000B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720887</xdr:row>
          <xdr:rowOff>38100</xdr:rowOff>
        </xdr:from>
        <xdr:to>
          <xdr:col>6912</xdr:col>
          <xdr:colOff>390525</xdr:colOff>
          <xdr:row>720891</xdr:row>
          <xdr:rowOff>104775</xdr:rowOff>
        </xdr:to>
        <xdr:sp macro="" textlink="">
          <xdr:nvSpPr>
            <xdr:cNvPr id="17853" name="Object 445" hidden="1">
              <a:extLst>
                <a:ext uri="{63B3BB69-23CF-44E3-9099-C40C66FF867C}">
                  <a14:compatExt spid="_x0000_s17853"/>
                </a:ext>
                <a:ext uri="{FF2B5EF4-FFF2-40B4-BE49-F238E27FC236}">
                  <a16:creationId xmlns:a16="http://schemas.microsoft.com/office/drawing/2014/main" id="{00000000-0008-0000-0000-0000B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786423</xdr:row>
          <xdr:rowOff>38100</xdr:rowOff>
        </xdr:from>
        <xdr:to>
          <xdr:col>6912</xdr:col>
          <xdr:colOff>390525</xdr:colOff>
          <xdr:row>786427</xdr:row>
          <xdr:rowOff>104775</xdr:rowOff>
        </xdr:to>
        <xdr:sp macro="" textlink="">
          <xdr:nvSpPr>
            <xdr:cNvPr id="17854" name="Object 446" hidden="1">
              <a:extLst>
                <a:ext uri="{63B3BB69-23CF-44E3-9099-C40C66FF867C}">
                  <a14:compatExt spid="_x0000_s17854"/>
                </a:ext>
                <a:ext uri="{FF2B5EF4-FFF2-40B4-BE49-F238E27FC236}">
                  <a16:creationId xmlns:a16="http://schemas.microsoft.com/office/drawing/2014/main" id="{00000000-0008-0000-0000-0000B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851959</xdr:row>
          <xdr:rowOff>38100</xdr:rowOff>
        </xdr:from>
        <xdr:to>
          <xdr:col>6912</xdr:col>
          <xdr:colOff>390525</xdr:colOff>
          <xdr:row>851963</xdr:row>
          <xdr:rowOff>104775</xdr:rowOff>
        </xdr:to>
        <xdr:sp macro="" textlink="">
          <xdr:nvSpPr>
            <xdr:cNvPr id="17855" name="Object 447" hidden="1">
              <a:extLst>
                <a:ext uri="{63B3BB69-23CF-44E3-9099-C40C66FF867C}">
                  <a14:compatExt spid="_x0000_s17855"/>
                </a:ext>
                <a:ext uri="{FF2B5EF4-FFF2-40B4-BE49-F238E27FC236}">
                  <a16:creationId xmlns:a16="http://schemas.microsoft.com/office/drawing/2014/main" id="{00000000-0008-0000-0000-0000B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917495</xdr:row>
          <xdr:rowOff>38100</xdr:rowOff>
        </xdr:from>
        <xdr:to>
          <xdr:col>6912</xdr:col>
          <xdr:colOff>390525</xdr:colOff>
          <xdr:row>917499</xdr:row>
          <xdr:rowOff>104775</xdr:rowOff>
        </xdr:to>
        <xdr:sp macro="" textlink="">
          <xdr:nvSpPr>
            <xdr:cNvPr id="17856" name="Object 448" hidden="1">
              <a:extLst>
                <a:ext uri="{63B3BB69-23CF-44E3-9099-C40C66FF867C}">
                  <a14:compatExt spid="_x0000_s17856"/>
                </a:ext>
                <a:ext uri="{FF2B5EF4-FFF2-40B4-BE49-F238E27FC236}">
                  <a16:creationId xmlns:a16="http://schemas.microsoft.com/office/drawing/2014/main" id="{00000000-0008-0000-0000-0000C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6911</xdr:col>
          <xdr:colOff>238125</xdr:colOff>
          <xdr:row>983031</xdr:row>
          <xdr:rowOff>38100</xdr:rowOff>
        </xdr:from>
        <xdr:to>
          <xdr:col>6912</xdr:col>
          <xdr:colOff>390525</xdr:colOff>
          <xdr:row>983035</xdr:row>
          <xdr:rowOff>104775</xdr:rowOff>
        </xdr:to>
        <xdr:sp macro="" textlink="">
          <xdr:nvSpPr>
            <xdr:cNvPr id="17857" name="Object 449" hidden="1">
              <a:extLst>
                <a:ext uri="{63B3BB69-23CF-44E3-9099-C40C66FF867C}">
                  <a14:compatExt spid="_x0000_s17857"/>
                </a:ext>
                <a:ext uri="{FF2B5EF4-FFF2-40B4-BE49-F238E27FC236}">
                  <a16:creationId xmlns:a16="http://schemas.microsoft.com/office/drawing/2014/main" id="{00000000-0008-0000-0000-0000C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0</xdr:row>
          <xdr:rowOff>38100</xdr:rowOff>
        </xdr:from>
        <xdr:to>
          <xdr:col>7168</xdr:col>
          <xdr:colOff>390525</xdr:colOff>
          <xdr:row>4</xdr:row>
          <xdr:rowOff>104775</xdr:rowOff>
        </xdr:to>
        <xdr:sp macro="" textlink="">
          <xdr:nvSpPr>
            <xdr:cNvPr id="17858" name="Object 450" hidden="1">
              <a:extLst>
                <a:ext uri="{63B3BB69-23CF-44E3-9099-C40C66FF867C}">
                  <a14:compatExt spid="_x0000_s17858"/>
                </a:ext>
                <a:ext uri="{FF2B5EF4-FFF2-40B4-BE49-F238E27FC236}">
                  <a16:creationId xmlns:a16="http://schemas.microsoft.com/office/drawing/2014/main" id="{00000000-0008-0000-0000-0000C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65527</xdr:row>
          <xdr:rowOff>38100</xdr:rowOff>
        </xdr:from>
        <xdr:to>
          <xdr:col>7168</xdr:col>
          <xdr:colOff>390525</xdr:colOff>
          <xdr:row>65531</xdr:row>
          <xdr:rowOff>104775</xdr:rowOff>
        </xdr:to>
        <xdr:sp macro="" textlink="">
          <xdr:nvSpPr>
            <xdr:cNvPr id="17859" name="Object 451" hidden="1">
              <a:extLst>
                <a:ext uri="{63B3BB69-23CF-44E3-9099-C40C66FF867C}">
                  <a14:compatExt spid="_x0000_s17859"/>
                </a:ext>
                <a:ext uri="{FF2B5EF4-FFF2-40B4-BE49-F238E27FC236}">
                  <a16:creationId xmlns:a16="http://schemas.microsoft.com/office/drawing/2014/main" id="{00000000-0008-0000-0000-0000C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131063</xdr:row>
          <xdr:rowOff>38100</xdr:rowOff>
        </xdr:from>
        <xdr:to>
          <xdr:col>7168</xdr:col>
          <xdr:colOff>390525</xdr:colOff>
          <xdr:row>131067</xdr:row>
          <xdr:rowOff>104775</xdr:rowOff>
        </xdr:to>
        <xdr:sp macro="" textlink="">
          <xdr:nvSpPr>
            <xdr:cNvPr id="17860" name="Object 452" hidden="1">
              <a:extLst>
                <a:ext uri="{63B3BB69-23CF-44E3-9099-C40C66FF867C}">
                  <a14:compatExt spid="_x0000_s17860"/>
                </a:ext>
                <a:ext uri="{FF2B5EF4-FFF2-40B4-BE49-F238E27FC236}">
                  <a16:creationId xmlns:a16="http://schemas.microsoft.com/office/drawing/2014/main" id="{00000000-0008-0000-0000-0000C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196599</xdr:row>
          <xdr:rowOff>38100</xdr:rowOff>
        </xdr:from>
        <xdr:to>
          <xdr:col>7168</xdr:col>
          <xdr:colOff>390525</xdr:colOff>
          <xdr:row>196603</xdr:row>
          <xdr:rowOff>104775</xdr:rowOff>
        </xdr:to>
        <xdr:sp macro="" textlink="">
          <xdr:nvSpPr>
            <xdr:cNvPr id="17861" name="Object 453" hidden="1">
              <a:extLst>
                <a:ext uri="{63B3BB69-23CF-44E3-9099-C40C66FF867C}">
                  <a14:compatExt spid="_x0000_s17861"/>
                </a:ext>
                <a:ext uri="{FF2B5EF4-FFF2-40B4-BE49-F238E27FC236}">
                  <a16:creationId xmlns:a16="http://schemas.microsoft.com/office/drawing/2014/main" id="{00000000-0008-0000-0000-0000C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262135</xdr:row>
          <xdr:rowOff>38100</xdr:rowOff>
        </xdr:from>
        <xdr:to>
          <xdr:col>7168</xdr:col>
          <xdr:colOff>390525</xdr:colOff>
          <xdr:row>262139</xdr:row>
          <xdr:rowOff>104775</xdr:rowOff>
        </xdr:to>
        <xdr:sp macro="" textlink="">
          <xdr:nvSpPr>
            <xdr:cNvPr id="17862" name="Object 454" hidden="1">
              <a:extLst>
                <a:ext uri="{63B3BB69-23CF-44E3-9099-C40C66FF867C}">
                  <a14:compatExt spid="_x0000_s17862"/>
                </a:ext>
                <a:ext uri="{FF2B5EF4-FFF2-40B4-BE49-F238E27FC236}">
                  <a16:creationId xmlns:a16="http://schemas.microsoft.com/office/drawing/2014/main" id="{00000000-0008-0000-0000-0000C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327671</xdr:row>
          <xdr:rowOff>38100</xdr:rowOff>
        </xdr:from>
        <xdr:to>
          <xdr:col>7168</xdr:col>
          <xdr:colOff>390525</xdr:colOff>
          <xdr:row>327675</xdr:row>
          <xdr:rowOff>104775</xdr:rowOff>
        </xdr:to>
        <xdr:sp macro="" textlink="">
          <xdr:nvSpPr>
            <xdr:cNvPr id="17863" name="Object 455" hidden="1">
              <a:extLst>
                <a:ext uri="{63B3BB69-23CF-44E3-9099-C40C66FF867C}">
                  <a14:compatExt spid="_x0000_s17863"/>
                </a:ext>
                <a:ext uri="{FF2B5EF4-FFF2-40B4-BE49-F238E27FC236}">
                  <a16:creationId xmlns:a16="http://schemas.microsoft.com/office/drawing/2014/main" id="{00000000-0008-0000-0000-0000C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393207</xdr:row>
          <xdr:rowOff>38100</xdr:rowOff>
        </xdr:from>
        <xdr:to>
          <xdr:col>7168</xdr:col>
          <xdr:colOff>390525</xdr:colOff>
          <xdr:row>393211</xdr:row>
          <xdr:rowOff>104775</xdr:rowOff>
        </xdr:to>
        <xdr:sp macro="" textlink="">
          <xdr:nvSpPr>
            <xdr:cNvPr id="17864" name="Object 456" hidden="1">
              <a:extLst>
                <a:ext uri="{63B3BB69-23CF-44E3-9099-C40C66FF867C}">
                  <a14:compatExt spid="_x0000_s17864"/>
                </a:ext>
                <a:ext uri="{FF2B5EF4-FFF2-40B4-BE49-F238E27FC236}">
                  <a16:creationId xmlns:a16="http://schemas.microsoft.com/office/drawing/2014/main" id="{00000000-0008-0000-0000-0000C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458743</xdr:row>
          <xdr:rowOff>38100</xdr:rowOff>
        </xdr:from>
        <xdr:to>
          <xdr:col>7168</xdr:col>
          <xdr:colOff>390525</xdr:colOff>
          <xdr:row>458747</xdr:row>
          <xdr:rowOff>104775</xdr:rowOff>
        </xdr:to>
        <xdr:sp macro="" textlink="">
          <xdr:nvSpPr>
            <xdr:cNvPr id="17865" name="Object 457" hidden="1">
              <a:extLst>
                <a:ext uri="{63B3BB69-23CF-44E3-9099-C40C66FF867C}">
                  <a14:compatExt spid="_x0000_s17865"/>
                </a:ext>
                <a:ext uri="{FF2B5EF4-FFF2-40B4-BE49-F238E27FC236}">
                  <a16:creationId xmlns:a16="http://schemas.microsoft.com/office/drawing/2014/main" id="{00000000-0008-0000-0000-0000C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524279</xdr:row>
          <xdr:rowOff>38100</xdr:rowOff>
        </xdr:from>
        <xdr:to>
          <xdr:col>7168</xdr:col>
          <xdr:colOff>390525</xdr:colOff>
          <xdr:row>524283</xdr:row>
          <xdr:rowOff>104775</xdr:rowOff>
        </xdr:to>
        <xdr:sp macro="" textlink="">
          <xdr:nvSpPr>
            <xdr:cNvPr id="17866" name="Object 458" hidden="1">
              <a:extLst>
                <a:ext uri="{63B3BB69-23CF-44E3-9099-C40C66FF867C}">
                  <a14:compatExt spid="_x0000_s17866"/>
                </a:ext>
                <a:ext uri="{FF2B5EF4-FFF2-40B4-BE49-F238E27FC236}">
                  <a16:creationId xmlns:a16="http://schemas.microsoft.com/office/drawing/2014/main" id="{00000000-0008-0000-0000-0000C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589815</xdr:row>
          <xdr:rowOff>38100</xdr:rowOff>
        </xdr:from>
        <xdr:to>
          <xdr:col>7168</xdr:col>
          <xdr:colOff>390525</xdr:colOff>
          <xdr:row>589819</xdr:row>
          <xdr:rowOff>104775</xdr:rowOff>
        </xdr:to>
        <xdr:sp macro="" textlink="">
          <xdr:nvSpPr>
            <xdr:cNvPr id="17867" name="Object 459" hidden="1">
              <a:extLst>
                <a:ext uri="{63B3BB69-23CF-44E3-9099-C40C66FF867C}">
                  <a14:compatExt spid="_x0000_s17867"/>
                </a:ext>
                <a:ext uri="{FF2B5EF4-FFF2-40B4-BE49-F238E27FC236}">
                  <a16:creationId xmlns:a16="http://schemas.microsoft.com/office/drawing/2014/main" id="{00000000-0008-0000-0000-0000C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655351</xdr:row>
          <xdr:rowOff>38100</xdr:rowOff>
        </xdr:from>
        <xdr:to>
          <xdr:col>7168</xdr:col>
          <xdr:colOff>390525</xdr:colOff>
          <xdr:row>655355</xdr:row>
          <xdr:rowOff>104775</xdr:rowOff>
        </xdr:to>
        <xdr:sp macro="" textlink="">
          <xdr:nvSpPr>
            <xdr:cNvPr id="17868" name="Object 460" hidden="1">
              <a:extLst>
                <a:ext uri="{63B3BB69-23CF-44E3-9099-C40C66FF867C}">
                  <a14:compatExt spid="_x0000_s17868"/>
                </a:ext>
                <a:ext uri="{FF2B5EF4-FFF2-40B4-BE49-F238E27FC236}">
                  <a16:creationId xmlns:a16="http://schemas.microsoft.com/office/drawing/2014/main" id="{00000000-0008-0000-0000-0000C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720887</xdr:row>
          <xdr:rowOff>38100</xdr:rowOff>
        </xdr:from>
        <xdr:to>
          <xdr:col>7168</xdr:col>
          <xdr:colOff>390525</xdr:colOff>
          <xdr:row>720891</xdr:row>
          <xdr:rowOff>104775</xdr:rowOff>
        </xdr:to>
        <xdr:sp macro="" textlink="">
          <xdr:nvSpPr>
            <xdr:cNvPr id="17869" name="Object 461" hidden="1">
              <a:extLst>
                <a:ext uri="{63B3BB69-23CF-44E3-9099-C40C66FF867C}">
                  <a14:compatExt spid="_x0000_s17869"/>
                </a:ext>
                <a:ext uri="{FF2B5EF4-FFF2-40B4-BE49-F238E27FC236}">
                  <a16:creationId xmlns:a16="http://schemas.microsoft.com/office/drawing/2014/main" id="{00000000-0008-0000-0000-0000C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786423</xdr:row>
          <xdr:rowOff>38100</xdr:rowOff>
        </xdr:from>
        <xdr:to>
          <xdr:col>7168</xdr:col>
          <xdr:colOff>390525</xdr:colOff>
          <xdr:row>786427</xdr:row>
          <xdr:rowOff>104775</xdr:rowOff>
        </xdr:to>
        <xdr:sp macro="" textlink="">
          <xdr:nvSpPr>
            <xdr:cNvPr id="17870" name="Object 462" hidden="1">
              <a:extLst>
                <a:ext uri="{63B3BB69-23CF-44E3-9099-C40C66FF867C}">
                  <a14:compatExt spid="_x0000_s17870"/>
                </a:ext>
                <a:ext uri="{FF2B5EF4-FFF2-40B4-BE49-F238E27FC236}">
                  <a16:creationId xmlns:a16="http://schemas.microsoft.com/office/drawing/2014/main" id="{00000000-0008-0000-0000-0000C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851959</xdr:row>
          <xdr:rowOff>38100</xdr:rowOff>
        </xdr:from>
        <xdr:to>
          <xdr:col>7168</xdr:col>
          <xdr:colOff>390525</xdr:colOff>
          <xdr:row>851963</xdr:row>
          <xdr:rowOff>104775</xdr:rowOff>
        </xdr:to>
        <xdr:sp macro="" textlink="">
          <xdr:nvSpPr>
            <xdr:cNvPr id="17871" name="Object 463" hidden="1">
              <a:extLst>
                <a:ext uri="{63B3BB69-23CF-44E3-9099-C40C66FF867C}">
                  <a14:compatExt spid="_x0000_s17871"/>
                </a:ext>
                <a:ext uri="{FF2B5EF4-FFF2-40B4-BE49-F238E27FC236}">
                  <a16:creationId xmlns:a16="http://schemas.microsoft.com/office/drawing/2014/main" id="{00000000-0008-0000-0000-0000C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917495</xdr:row>
          <xdr:rowOff>38100</xdr:rowOff>
        </xdr:from>
        <xdr:to>
          <xdr:col>7168</xdr:col>
          <xdr:colOff>390525</xdr:colOff>
          <xdr:row>917499</xdr:row>
          <xdr:rowOff>104775</xdr:rowOff>
        </xdr:to>
        <xdr:sp macro="" textlink="">
          <xdr:nvSpPr>
            <xdr:cNvPr id="17872" name="Object 464" hidden="1">
              <a:extLst>
                <a:ext uri="{63B3BB69-23CF-44E3-9099-C40C66FF867C}">
                  <a14:compatExt spid="_x0000_s17872"/>
                </a:ext>
                <a:ext uri="{FF2B5EF4-FFF2-40B4-BE49-F238E27FC236}">
                  <a16:creationId xmlns:a16="http://schemas.microsoft.com/office/drawing/2014/main" id="{00000000-0008-0000-0000-0000D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7167</xdr:col>
          <xdr:colOff>238125</xdr:colOff>
          <xdr:row>983031</xdr:row>
          <xdr:rowOff>38100</xdr:rowOff>
        </xdr:from>
        <xdr:to>
          <xdr:col>7168</xdr:col>
          <xdr:colOff>390525</xdr:colOff>
          <xdr:row>983035</xdr:row>
          <xdr:rowOff>104775</xdr:rowOff>
        </xdr:to>
        <xdr:sp macro="" textlink="">
          <xdr:nvSpPr>
            <xdr:cNvPr id="17873" name="Object 465" hidden="1">
              <a:extLst>
                <a:ext uri="{63B3BB69-23CF-44E3-9099-C40C66FF867C}">
                  <a14:compatExt spid="_x0000_s17873"/>
                </a:ext>
                <a:ext uri="{FF2B5EF4-FFF2-40B4-BE49-F238E27FC236}">
                  <a16:creationId xmlns:a16="http://schemas.microsoft.com/office/drawing/2014/main" id="{00000000-0008-0000-0000-0000D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0</xdr:row>
          <xdr:rowOff>38100</xdr:rowOff>
        </xdr:from>
        <xdr:to>
          <xdr:col>7424</xdr:col>
          <xdr:colOff>390525</xdr:colOff>
          <xdr:row>4</xdr:row>
          <xdr:rowOff>104775</xdr:rowOff>
        </xdr:to>
        <xdr:sp macro="" textlink="">
          <xdr:nvSpPr>
            <xdr:cNvPr id="17874" name="Object 466" hidden="1">
              <a:extLst>
                <a:ext uri="{63B3BB69-23CF-44E3-9099-C40C66FF867C}">
                  <a14:compatExt spid="_x0000_s17874"/>
                </a:ext>
                <a:ext uri="{FF2B5EF4-FFF2-40B4-BE49-F238E27FC236}">
                  <a16:creationId xmlns:a16="http://schemas.microsoft.com/office/drawing/2014/main" id="{00000000-0008-0000-0000-0000D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65527</xdr:row>
          <xdr:rowOff>38100</xdr:rowOff>
        </xdr:from>
        <xdr:to>
          <xdr:col>7424</xdr:col>
          <xdr:colOff>390525</xdr:colOff>
          <xdr:row>65531</xdr:row>
          <xdr:rowOff>104775</xdr:rowOff>
        </xdr:to>
        <xdr:sp macro="" textlink="">
          <xdr:nvSpPr>
            <xdr:cNvPr id="17875" name="Object 467" hidden="1">
              <a:extLst>
                <a:ext uri="{63B3BB69-23CF-44E3-9099-C40C66FF867C}">
                  <a14:compatExt spid="_x0000_s17875"/>
                </a:ext>
                <a:ext uri="{FF2B5EF4-FFF2-40B4-BE49-F238E27FC236}">
                  <a16:creationId xmlns:a16="http://schemas.microsoft.com/office/drawing/2014/main" id="{00000000-0008-0000-0000-0000D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131063</xdr:row>
          <xdr:rowOff>38100</xdr:rowOff>
        </xdr:from>
        <xdr:to>
          <xdr:col>7424</xdr:col>
          <xdr:colOff>390525</xdr:colOff>
          <xdr:row>131067</xdr:row>
          <xdr:rowOff>104775</xdr:rowOff>
        </xdr:to>
        <xdr:sp macro="" textlink="">
          <xdr:nvSpPr>
            <xdr:cNvPr id="17876" name="Object 468" hidden="1">
              <a:extLst>
                <a:ext uri="{63B3BB69-23CF-44E3-9099-C40C66FF867C}">
                  <a14:compatExt spid="_x0000_s17876"/>
                </a:ext>
                <a:ext uri="{FF2B5EF4-FFF2-40B4-BE49-F238E27FC236}">
                  <a16:creationId xmlns:a16="http://schemas.microsoft.com/office/drawing/2014/main" id="{00000000-0008-0000-0000-0000D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196599</xdr:row>
          <xdr:rowOff>38100</xdr:rowOff>
        </xdr:from>
        <xdr:to>
          <xdr:col>7424</xdr:col>
          <xdr:colOff>390525</xdr:colOff>
          <xdr:row>196603</xdr:row>
          <xdr:rowOff>104775</xdr:rowOff>
        </xdr:to>
        <xdr:sp macro="" textlink="">
          <xdr:nvSpPr>
            <xdr:cNvPr id="17877" name="Object 469" hidden="1">
              <a:extLst>
                <a:ext uri="{63B3BB69-23CF-44E3-9099-C40C66FF867C}">
                  <a14:compatExt spid="_x0000_s17877"/>
                </a:ext>
                <a:ext uri="{FF2B5EF4-FFF2-40B4-BE49-F238E27FC236}">
                  <a16:creationId xmlns:a16="http://schemas.microsoft.com/office/drawing/2014/main" id="{00000000-0008-0000-0000-0000D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262135</xdr:row>
          <xdr:rowOff>38100</xdr:rowOff>
        </xdr:from>
        <xdr:to>
          <xdr:col>7424</xdr:col>
          <xdr:colOff>390525</xdr:colOff>
          <xdr:row>262139</xdr:row>
          <xdr:rowOff>104775</xdr:rowOff>
        </xdr:to>
        <xdr:sp macro="" textlink="">
          <xdr:nvSpPr>
            <xdr:cNvPr id="17878" name="Object 470" hidden="1">
              <a:extLst>
                <a:ext uri="{63B3BB69-23CF-44E3-9099-C40C66FF867C}">
                  <a14:compatExt spid="_x0000_s17878"/>
                </a:ext>
                <a:ext uri="{FF2B5EF4-FFF2-40B4-BE49-F238E27FC236}">
                  <a16:creationId xmlns:a16="http://schemas.microsoft.com/office/drawing/2014/main" id="{00000000-0008-0000-0000-0000D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327671</xdr:row>
          <xdr:rowOff>38100</xdr:rowOff>
        </xdr:from>
        <xdr:to>
          <xdr:col>7424</xdr:col>
          <xdr:colOff>390525</xdr:colOff>
          <xdr:row>327675</xdr:row>
          <xdr:rowOff>104775</xdr:rowOff>
        </xdr:to>
        <xdr:sp macro="" textlink="">
          <xdr:nvSpPr>
            <xdr:cNvPr id="17879" name="Object 471" hidden="1">
              <a:extLst>
                <a:ext uri="{63B3BB69-23CF-44E3-9099-C40C66FF867C}">
                  <a14:compatExt spid="_x0000_s17879"/>
                </a:ext>
                <a:ext uri="{FF2B5EF4-FFF2-40B4-BE49-F238E27FC236}">
                  <a16:creationId xmlns:a16="http://schemas.microsoft.com/office/drawing/2014/main" id="{00000000-0008-0000-0000-0000D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393207</xdr:row>
          <xdr:rowOff>38100</xdr:rowOff>
        </xdr:from>
        <xdr:to>
          <xdr:col>7424</xdr:col>
          <xdr:colOff>390525</xdr:colOff>
          <xdr:row>393211</xdr:row>
          <xdr:rowOff>104775</xdr:rowOff>
        </xdr:to>
        <xdr:sp macro="" textlink="">
          <xdr:nvSpPr>
            <xdr:cNvPr id="17880" name="Object 472" hidden="1">
              <a:extLst>
                <a:ext uri="{63B3BB69-23CF-44E3-9099-C40C66FF867C}">
                  <a14:compatExt spid="_x0000_s17880"/>
                </a:ext>
                <a:ext uri="{FF2B5EF4-FFF2-40B4-BE49-F238E27FC236}">
                  <a16:creationId xmlns:a16="http://schemas.microsoft.com/office/drawing/2014/main" id="{00000000-0008-0000-0000-0000D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458743</xdr:row>
          <xdr:rowOff>38100</xdr:rowOff>
        </xdr:from>
        <xdr:to>
          <xdr:col>7424</xdr:col>
          <xdr:colOff>390525</xdr:colOff>
          <xdr:row>458747</xdr:row>
          <xdr:rowOff>104775</xdr:rowOff>
        </xdr:to>
        <xdr:sp macro="" textlink="">
          <xdr:nvSpPr>
            <xdr:cNvPr id="17881" name="Object 473" hidden="1">
              <a:extLst>
                <a:ext uri="{63B3BB69-23CF-44E3-9099-C40C66FF867C}">
                  <a14:compatExt spid="_x0000_s17881"/>
                </a:ext>
                <a:ext uri="{FF2B5EF4-FFF2-40B4-BE49-F238E27FC236}">
                  <a16:creationId xmlns:a16="http://schemas.microsoft.com/office/drawing/2014/main" id="{00000000-0008-0000-0000-0000D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524279</xdr:row>
          <xdr:rowOff>38100</xdr:rowOff>
        </xdr:from>
        <xdr:to>
          <xdr:col>7424</xdr:col>
          <xdr:colOff>390525</xdr:colOff>
          <xdr:row>524283</xdr:row>
          <xdr:rowOff>104775</xdr:rowOff>
        </xdr:to>
        <xdr:sp macro="" textlink="">
          <xdr:nvSpPr>
            <xdr:cNvPr id="17882" name="Object 474" hidden="1">
              <a:extLst>
                <a:ext uri="{63B3BB69-23CF-44E3-9099-C40C66FF867C}">
                  <a14:compatExt spid="_x0000_s17882"/>
                </a:ext>
                <a:ext uri="{FF2B5EF4-FFF2-40B4-BE49-F238E27FC236}">
                  <a16:creationId xmlns:a16="http://schemas.microsoft.com/office/drawing/2014/main" id="{00000000-0008-0000-0000-0000D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589815</xdr:row>
          <xdr:rowOff>38100</xdr:rowOff>
        </xdr:from>
        <xdr:to>
          <xdr:col>7424</xdr:col>
          <xdr:colOff>390525</xdr:colOff>
          <xdr:row>589819</xdr:row>
          <xdr:rowOff>104775</xdr:rowOff>
        </xdr:to>
        <xdr:sp macro="" textlink="">
          <xdr:nvSpPr>
            <xdr:cNvPr id="17883" name="Object 475" hidden="1">
              <a:extLst>
                <a:ext uri="{63B3BB69-23CF-44E3-9099-C40C66FF867C}">
                  <a14:compatExt spid="_x0000_s17883"/>
                </a:ext>
                <a:ext uri="{FF2B5EF4-FFF2-40B4-BE49-F238E27FC236}">
                  <a16:creationId xmlns:a16="http://schemas.microsoft.com/office/drawing/2014/main" id="{00000000-0008-0000-0000-0000D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655351</xdr:row>
          <xdr:rowOff>38100</xdr:rowOff>
        </xdr:from>
        <xdr:to>
          <xdr:col>7424</xdr:col>
          <xdr:colOff>390525</xdr:colOff>
          <xdr:row>655355</xdr:row>
          <xdr:rowOff>104775</xdr:rowOff>
        </xdr:to>
        <xdr:sp macro="" textlink="">
          <xdr:nvSpPr>
            <xdr:cNvPr id="17884" name="Object 476" hidden="1">
              <a:extLst>
                <a:ext uri="{63B3BB69-23CF-44E3-9099-C40C66FF867C}">
                  <a14:compatExt spid="_x0000_s17884"/>
                </a:ext>
                <a:ext uri="{FF2B5EF4-FFF2-40B4-BE49-F238E27FC236}">
                  <a16:creationId xmlns:a16="http://schemas.microsoft.com/office/drawing/2014/main" id="{00000000-0008-0000-0000-0000D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720887</xdr:row>
          <xdr:rowOff>38100</xdr:rowOff>
        </xdr:from>
        <xdr:to>
          <xdr:col>7424</xdr:col>
          <xdr:colOff>390525</xdr:colOff>
          <xdr:row>720891</xdr:row>
          <xdr:rowOff>104775</xdr:rowOff>
        </xdr:to>
        <xdr:sp macro="" textlink="">
          <xdr:nvSpPr>
            <xdr:cNvPr id="17885" name="Object 477" hidden="1">
              <a:extLst>
                <a:ext uri="{63B3BB69-23CF-44E3-9099-C40C66FF867C}">
                  <a14:compatExt spid="_x0000_s17885"/>
                </a:ext>
                <a:ext uri="{FF2B5EF4-FFF2-40B4-BE49-F238E27FC236}">
                  <a16:creationId xmlns:a16="http://schemas.microsoft.com/office/drawing/2014/main" id="{00000000-0008-0000-0000-0000D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786423</xdr:row>
          <xdr:rowOff>38100</xdr:rowOff>
        </xdr:from>
        <xdr:to>
          <xdr:col>7424</xdr:col>
          <xdr:colOff>390525</xdr:colOff>
          <xdr:row>786427</xdr:row>
          <xdr:rowOff>104775</xdr:rowOff>
        </xdr:to>
        <xdr:sp macro="" textlink="">
          <xdr:nvSpPr>
            <xdr:cNvPr id="17886" name="Object 478" hidden="1">
              <a:extLst>
                <a:ext uri="{63B3BB69-23CF-44E3-9099-C40C66FF867C}">
                  <a14:compatExt spid="_x0000_s17886"/>
                </a:ext>
                <a:ext uri="{FF2B5EF4-FFF2-40B4-BE49-F238E27FC236}">
                  <a16:creationId xmlns:a16="http://schemas.microsoft.com/office/drawing/2014/main" id="{00000000-0008-0000-0000-0000D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851959</xdr:row>
          <xdr:rowOff>38100</xdr:rowOff>
        </xdr:from>
        <xdr:to>
          <xdr:col>7424</xdr:col>
          <xdr:colOff>390525</xdr:colOff>
          <xdr:row>851963</xdr:row>
          <xdr:rowOff>104775</xdr:rowOff>
        </xdr:to>
        <xdr:sp macro="" textlink="">
          <xdr:nvSpPr>
            <xdr:cNvPr id="17887" name="Object 479" hidden="1">
              <a:extLst>
                <a:ext uri="{63B3BB69-23CF-44E3-9099-C40C66FF867C}">
                  <a14:compatExt spid="_x0000_s17887"/>
                </a:ext>
                <a:ext uri="{FF2B5EF4-FFF2-40B4-BE49-F238E27FC236}">
                  <a16:creationId xmlns:a16="http://schemas.microsoft.com/office/drawing/2014/main" id="{00000000-0008-0000-0000-0000D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917495</xdr:row>
          <xdr:rowOff>38100</xdr:rowOff>
        </xdr:from>
        <xdr:to>
          <xdr:col>7424</xdr:col>
          <xdr:colOff>390525</xdr:colOff>
          <xdr:row>917499</xdr:row>
          <xdr:rowOff>104775</xdr:rowOff>
        </xdr:to>
        <xdr:sp macro="" textlink="">
          <xdr:nvSpPr>
            <xdr:cNvPr id="17888" name="Object 480" hidden="1">
              <a:extLst>
                <a:ext uri="{63B3BB69-23CF-44E3-9099-C40C66FF867C}">
                  <a14:compatExt spid="_x0000_s17888"/>
                </a:ext>
                <a:ext uri="{FF2B5EF4-FFF2-40B4-BE49-F238E27FC236}">
                  <a16:creationId xmlns:a16="http://schemas.microsoft.com/office/drawing/2014/main" id="{00000000-0008-0000-0000-0000E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7423</xdr:col>
          <xdr:colOff>238125</xdr:colOff>
          <xdr:row>983031</xdr:row>
          <xdr:rowOff>38100</xdr:rowOff>
        </xdr:from>
        <xdr:to>
          <xdr:col>7424</xdr:col>
          <xdr:colOff>390525</xdr:colOff>
          <xdr:row>983035</xdr:row>
          <xdr:rowOff>104775</xdr:rowOff>
        </xdr:to>
        <xdr:sp macro="" textlink="">
          <xdr:nvSpPr>
            <xdr:cNvPr id="17889" name="Object 481" hidden="1">
              <a:extLst>
                <a:ext uri="{63B3BB69-23CF-44E3-9099-C40C66FF867C}">
                  <a14:compatExt spid="_x0000_s17889"/>
                </a:ext>
                <a:ext uri="{FF2B5EF4-FFF2-40B4-BE49-F238E27FC236}">
                  <a16:creationId xmlns:a16="http://schemas.microsoft.com/office/drawing/2014/main" id="{00000000-0008-0000-0000-0000E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0</xdr:row>
          <xdr:rowOff>38100</xdr:rowOff>
        </xdr:from>
        <xdr:to>
          <xdr:col>7680</xdr:col>
          <xdr:colOff>390525</xdr:colOff>
          <xdr:row>4</xdr:row>
          <xdr:rowOff>104775</xdr:rowOff>
        </xdr:to>
        <xdr:sp macro="" textlink="">
          <xdr:nvSpPr>
            <xdr:cNvPr id="17890" name="Object 482" hidden="1">
              <a:extLst>
                <a:ext uri="{63B3BB69-23CF-44E3-9099-C40C66FF867C}">
                  <a14:compatExt spid="_x0000_s17890"/>
                </a:ext>
                <a:ext uri="{FF2B5EF4-FFF2-40B4-BE49-F238E27FC236}">
                  <a16:creationId xmlns:a16="http://schemas.microsoft.com/office/drawing/2014/main" id="{00000000-0008-0000-0000-0000E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65527</xdr:row>
          <xdr:rowOff>38100</xdr:rowOff>
        </xdr:from>
        <xdr:to>
          <xdr:col>7680</xdr:col>
          <xdr:colOff>390525</xdr:colOff>
          <xdr:row>65531</xdr:row>
          <xdr:rowOff>104775</xdr:rowOff>
        </xdr:to>
        <xdr:sp macro="" textlink="">
          <xdr:nvSpPr>
            <xdr:cNvPr id="17891" name="Object 483" hidden="1">
              <a:extLst>
                <a:ext uri="{63B3BB69-23CF-44E3-9099-C40C66FF867C}">
                  <a14:compatExt spid="_x0000_s17891"/>
                </a:ext>
                <a:ext uri="{FF2B5EF4-FFF2-40B4-BE49-F238E27FC236}">
                  <a16:creationId xmlns:a16="http://schemas.microsoft.com/office/drawing/2014/main" id="{00000000-0008-0000-0000-0000E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131063</xdr:row>
          <xdr:rowOff>38100</xdr:rowOff>
        </xdr:from>
        <xdr:to>
          <xdr:col>7680</xdr:col>
          <xdr:colOff>390525</xdr:colOff>
          <xdr:row>131067</xdr:row>
          <xdr:rowOff>104775</xdr:rowOff>
        </xdr:to>
        <xdr:sp macro="" textlink="">
          <xdr:nvSpPr>
            <xdr:cNvPr id="17892" name="Object 484" hidden="1">
              <a:extLst>
                <a:ext uri="{63B3BB69-23CF-44E3-9099-C40C66FF867C}">
                  <a14:compatExt spid="_x0000_s17892"/>
                </a:ext>
                <a:ext uri="{FF2B5EF4-FFF2-40B4-BE49-F238E27FC236}">
                  <a16:creationId xmlns:a16="http://schemas.microsoft.com/office/drawing/2014/main" id="{00000000-0008-0000-0000-0000E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196599</xdr:row>
          <xdr:rowOff>38100</xdr:rowOff>
        </xdr:from>
        <xdr:to>
          <xdr:col>7680</xdr:col>
          <xdr:colOff>390525</xdr:colOff>
          <xdr:row>196603</xdr:row>
          <xdr:rowOff>104775</xdr:rowOff>
        </xdr:to>
        <xdr:sp macro="" textlink="">
          <xdr:nvSpPr>
            <xdr:cNvPr id="17893" name="Object 485" hidden="1">
              <a:extLst>
                <a:ext uri="{63B3BB69-23CF-44E3-9099-C40C66FF867C}">
                  <a14:compatExt spid="_x0000_s17893"/>
                </a:ext>
                <a:ext uri="{FF2B5EF4-FFF2-40B4-BE49-F238E27FC236}">
                  <a16:creationId xmlns:a16="http://schemas.microsoft.com/office/drawing/2014/main" id="{00000000-0008-0000-0000-0000E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262135</xdr:row>
          <xdr:rowOff>38100</xdr:rowOff>
        </xdr:from>
        <xdr:to>
          <xdr:col>7680</xdr:col>
          <xdr:colOff>390525</xdr:colOff>
          <xdr:row>262139</xdr:row>
          <xdr:rowOff>104775</xdr:rowOff>
        </xdr:to>
        <xdr:sp macro="" textlink="">
          <xdr:nvSpPr>
            <xdr:cNvPr id="17894" name="Object 486" hidden="1">
              <a:extLst>
                <a:ext uri="{63B3BB69-23CF-44E3-9099-C40C66FF867C}">
                  <a14:compatExt spid="_x0000_s17894"/>
                </a:ext>
                <a:ext uri="{FF2B5EF4-FFF2-40B4-BE49-F238E27FC236}">
                  <a16:creationId xmlns:a16="http://schemas.microsoft.com/office/drawing/2014/main" id="{00000000-0008-0000-0000-0000E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327671</xdr:row>
          <xdr:rowOff>38100</xdr:rowOff>
        </xdr:from>
        <xdr:to>
          <xdr:col>7680</xdr:col>
          <xdr:colOff>390525</xdr:colOff>
          <xdr:row>327675</xdr:row>
          <xdr:rowOff>104775</xdr:rowOff>
        </xdr:to>
        <xdr:sp macro="" textlink="">
          <xdr:nvSpPr>
            <xdr:cNvPr id="17895" name="Object 487" hidden="1">
              <a:extLst>
                <a:ext uri="{63B3BB69-23CF-44E3-9099-C40C66FF867C}">
                  <a14:compatExt spid="_x0000_s17895"/>
                </a:ext>
                <a:ext uri="{FF2B5EF4-FFF2-40B4-BE49-F238E27FC236}">
                  <a16:creationId xmlns:a16="http://schemas.microsoft.com/office/drawing/2014/main" id="{00000000-0008-0000-0000-0000E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393207</xdr:row>
          <xdr:rowOff>38100</xdr:rowOff>
        </xdr:from>
        <xdr:to>
          <xdr:col>7680</xdr:col>
          <xdr:colOff>390525</xdr:colOff>
          <xdr:row>393211</xdr:row>
          <xdr:rowOff>104775</xdr:rowOff>
        </xdr:to>
        <xdr:sp macro="" textlink="">
          <xdr:nvSpPr>
            <xdr:cNvPr id="17896" name="Object 488" hidden="1">
              <a:extLst>
                <a:ext uri="{63B3BB69-23CF-44E3-9099-C40C66FF867C}">
                  <a14:compatExt spid="_x0000_s17896"/>
                </a:ext>
                <a:ext uri="{FF2B5EF4-FFF2-40B4-BE49-F238E27FC236}">
                  <a16:creationId xmlns:a16="http://schemas.microsoft.com/office/drawing/2014/main" id="{00000000-0008-0000-0000-0000E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458743</xdr:row>
          <xdr:rowOff>38100</xdr:rowOff>
        </xdr:from>
        <xdr:to>
          <xdr:col>7680</xdr:col>
          <xdr:colOff>390525</xdr:colOff>
          <xdr:row>458747</xdr:row>
          <xdr:rowOff>104775</xdr:rowOff>
        </xdr:to>
        <xdr:sp macro="" textlink="">
          <xdr:nvSpPr>
            <xdr:cNvPr id="17897" name="Object 489" hidden="1">
              <a:extLst>
                <a:ext uri="{63B3BB69-23CF-44E3-9099-C40C66FF867C}">
                  <a14:compatExt spid="_x0000_s17897"/>
                </a:ext>
                <a:ext uri="{FF2B5EF4-FFF2-40B4-BE49-F238E27FC236}">
                  <a16:creationId xmlns:a16="http://schemas.microsoft.com/office/drawing/2014/main" id="{00000000-0008-0000-0000-0000E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524279</xdr:row>
          <xdr:rowOff>38100</xdr:rowOff>
        </xdr:from>
        <xdr:to>
          <xdr:col>7680</xdr:col>
          <xdr:colOff>390525</xdr:colOff>
          <xdr:row>524283</xdr:row>
          <xdr:rowOff>104775</xdr:rowOff>
        </xdr:to>
        <xdr:sp macro="" textlink="">
          <xdr:nvSpPr>
            <xdr:cNvPr id="17898" name="Object 490" hidden="1">
              <a:extLst>
                <a:ext uri="{63B3BB69-23CF-44E3-9099-C40C66FF867C}">
                  <a14:compatExt spid="_x0000_s17898"/>
                </a:ext>
                <a:ext uri="{FF2B5EF4-FFF2-40B4-BE49-F238E27FC236}">
                  <a16:creationId xmlns:a16="http://schemas.microsoft.com/office/drawing/2014/main" id="{00000000-0008-0000-0000-0000E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589815</xdr:row>
          <xdr:rowOff>38100</xdr:rowOff>
        </xdr:from>
        <xdr:to>
          <xdr:col>7680</xdr:col>
          <xdr:colOff>390525</xdr:colOff>
          <xdr:row>589819</xdr:row>
          <xdr:rowOff>104775</xdr:rowOff>
        </xdr:to>
        <xdr:sp macro="" textlink="">
          <xdr:nvSpPr>
            <xdr:cNvPr id="17899" name="Object 491" hidden="1">
              <a:extLst>
                <a:ext uri="{63B3BB69-23CF-44E3-9099-C40C66FF867C}">
                  <a14:compatExt spid="_x0000_s17899"/>
                </a:ext>
                <a:ext uri="{FF2B5EF4-FFF2-40B4-BE49-F238E27FC236}">
                  <a16:creationId xmlns:a16="http://schemas.microsoft.com/office/drawing/2014/main" id="{00000000-0008-0000-0000-0000E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655351</xdr:row>
          <xdr:rowOff>38100</xdr:rowOff>
        </xdr:from>
        <xdr:to>
          <xdr:col>7680</xdr:col>
          <xdr:colOff>390525</xdr:colOff>
          <xdr:row>655355</xdr:row>
          <xdr:rowOff>104775</xdr:rowOff>
        </xdr:to>
        <xdr:sp macro="" textlink="">
          <xdr:nvSpPr>
            <xdr:cNvPr id="17900" name="Object 492" hidden="1">
              <a:extLst>
                <a:ext uri="{63B3BB69-23CF-44E3-9099-C40C66FF867C}">
                  <a14:compatExt spid="_x0000_s17900"/>
                </a:ext>
                <a:ext uri="{FF2B5EF4-FFF2-40B4-BE49-F238E27FC236}">
                  <a16:creationId xmlns:a16="http://schemas.microsoft.com/office/drawing/2014/main" id="{00000000-0008-0000-0000-0000E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720887</xdr:row>
          <xdr:rowOff>38100</xdr:rowOff>
        </xdr:from>
        <xdr:to>
          <xdr:col>7680</xdr:col>
          <xdr:colOff>390525</xdr:colOff>
          <xdr:row>720891</xdr:row>
          <xdr:rowOff>104775</xdr:rowOff>
        </xdr:to>
        <xdr:sp macro="" textlink="">
          <xdr:nvSpPr>
            <xdr:cNvPr id="17901" name="Object 493" hidden="1">
              <a:extLst>
                <a:ext uri="{63B3BB69-23CF-44E3-9099-C40C66FF867C}">
                  <a14:compatExt spid="_x0000_s17901"/>
                </a:ext>
                <a:ext uri="{FF2B5EF4-FFF2-40B4-BE49-F238E27FC236}">
                  <a16:creationId xmlns:a16="http://schemas.microsoft.com/office/drawing/2014/main" id="{00000000-0008-0000-0000-0000E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786423</xdr:row>
          <xdr:rowOff>38100</xdr:rowOff>
        </xdr:from>
        <xdr:to>
          <xdr:col>7680</xdr:col>
          <xdr:colOff>390525</xdr:colOff>
          <xdr:row>786427</xdr:row>
          <xdr:rowOff>104775</xdr:rowOff>
        </xdr:to>
        <xdr:sp macro="" textlink="">
          <xdr:nvSpPr>
            <xdr:cNvPr id="17902" name="Object 494" hidden="1">
              <a:extLst>
                <a:ext uri="{63B3BB69-23CF-44E3-9099-C40C66FF867C}">
                  <a14:compatExt spid="_x0000_s17902"/>
                </a:ext>
                <a:ext uri="{FF2B5EF4-FFF2-40B4-BE49-F238E27FC236}">
                  <a16:creationId xmlns:a16="http://schemas.microsoft.com/office/drawing/2014/main" id="{00000000-0008-0000-0000-0000E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851959</xdr:row>
          <xdr:rowOff>38100</xdr:rowOff>
        </xdr:from>
        <xdr:to>
          <xdr:col>7680</xdr:col>
          <xdr:colOff>390525</xdr:colOff>
          <xdr:row>851963</xdr:row>
          <xdr:rowOff>104775</xdr:rowOff>
        </xdr:to>
        <xdr:sp macro="" textlink="">
          <xdr:nvSpPr>
            <xdr:cNvPr id="17903" name="Object 495" hidden="1">
              <a:extLst>
                <a:ext uri="{63B3BB69-23CF-44E3-9099-C40C66FF867C}">
                  <a14:compatExt spid="_x0000_s17903"/>
                </a:ext>
                <a:ext uri="{FF2B5EF4-FFF2-40B4-BE49-F238E27FC236}">
                  <a16:creationId xmlns:a16="http://schemas.microsoft.com/office/drawing/2014/main" id="{00000000-0008-0000-0000-0000E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917495</xdr:row>
          <xdr:rowOff>38100</xdr:rowOff>
        </xdr:from>
        <xdr:to>
          <xdr:col>7680</xdr:col>
          <xdr:colOff>390525</xdr:colOff>
          <xdr:row>917499</xdr:row>
          <xdr:rowOff>104775</xdr:rowOff>
        </xdr:to>
        <xdr:sp macro="" textlink="">
          <xdr:nvSpPr>
            <xdr:cNvPr id="17904" name="Object 496" hidden="1">
              <a:extLst>
                <a:ext uri="{63B3BB69-23CF-44E3-9099-C40C66FF867C}">
                  <a14:compatExt spid="_x0000_s17904"/>
                </a:ext>
                <a:ext uri="{FF2B5EF4-FFF2-40B4-BE49-F238E27FC236}">
                  <a16:creationId xmlns:a16="http://schemas.microsoft.com/office/drawing/2014/main" id="{00000000-0008-0000-0000-0000F0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7679</xdr:col>
          <xdr:colOff>238125</xdr:colOff>
          <xdr:row>983031</xdr:row>
          <xdr:rowOff>38100</xdr:rowOff>
        </xdr:from>
        <xdr:to>
          <xdr:col>7680</xdr:col>
          <xdr:colOff>390525</xdr:colOff>
          <xdr:row>983035</xdr:row>
          <xdr:rowOff>104775</xdr:rowOff>
        </xdr:to>
        <xdr:sp macro="" textlink="">
          <xdr:nvSpPr>
            <xdr:cNvPr id="17905" name="Object 497" hidden="1">
              <a:extLst>
                <a:ext uri="{63B3BB69-23CF-44E3-9099-C40C66FF867C}">
                  <a14:compatExt spid="_x0000_s17905"/>
                </a:ext>
                <a:ext uri="{FF2B5EF4-FFF2-40B4-BE49-F238E27FC236}">
                  <a16:creationId xmlns:a16="http://schemas.microsoft.com/office/drawing/2014/main" id="{00000000-0008-0000-0000-0000F1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0</xdr:row>
          <xdr:rowOff>38100</xdr:rowOff>
        </xdr:from>
        <xdr:to>
          <xdr:col>7936</xdr:col>
          <xdr:colOff>390525</xdr:colOff>
          <xdr:row>4</xdr:row>
          <xdr:rowOff>104775</xdr:rowOff>
        </xdr:to>
        <xdr:sp macro="" textlink="">
          <xdr:nvSpPr>
            <xdr:cNvPr id="17906" name="Object 498" hidden="1">
              <a:extLst>
                <a:ext uri="{63B3BB69-23CF-44E3-9099-C40C66FF867C}">
                  <a14:compatExt spid="_x0000_s17906"/>
                </a:ext>
                <a:ext uri="{FF2B5EF4-FFF2-40B4-BE49-F238E27FC236}">
                  <a16:creationId xmlns:a16="http://schemas.microsoft.com/office/drawing/2014/main" id="{00000000-0008-0000-0000-0000F2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65527</xdr:row>
          <xdr:rowOff>38100</xdr:rowOff>
        </xdr:from>
        <xdr:to>
          <xdr:col>7936</xdr:col>
          <xdr:colOff>390525</xdr:colOff>
          <xdr:row>65531</xdr:row>
          <xdr:rowOff>104775</xdr:rowOff>
        </xdr:to>
        <xdr:sp macro="" textlink="">
          <xdr:nvSpPr>
            <xdr:cNvPr id="17907" name="Object 499" hidden="1">
              <a:extLst>
                <a:ext uri="{63B3BB69-23CF-44E3-9099-C40C66FF867C}">
                  <a14:compatExt spid="_x0000_s17907"/>
                </a:ext>
                <a:ext uri="{FF2B5EF4-FFF2-40B4-BE49-F238E27FC236}">
                  <a16:creationId xmlns:a16="http://schemas.microsoft.com/office/drawing/2014/main" id="{00000000-0008-0000-0000-0000F3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131063</xdr:row>
          <xdr:rowOff>38100</xdr:rowOff>
        </xdr:from>
        <xdr:to>
          <xdr:col>7936</xdr:col>
          <xdr:colOff>390525</xdr:colOff>
          <xdr:row>131067</xdr:row>
          <xdr:rowOff>104775</xdr:rowOff>
        </xdr:to>
        <xdr:sp macro="" textlink="">
          <xdr:nvSpPr>
            <xdr:cNvPr id="17908" name="Object 500" hidden="1">
              <a:extLst>
                <a:ext uri="{63B3BB69-23CF-44E3-9099-C40C66FF867C}">
                  <a14:compatExt spid="_x0000_s17908"/>
                </a:ext>
                <a:ext uri="{FF2B5EF4-FFF2-40B4-BE49-F238E27FC236}">
                  <a16:creationId xmlns:a16="http://schemas.microsoft.com/office/drawing/2014/main" id="{00000000-0008-0000-0000-0000F4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196599</xdr:row>
          <xdr:rowOff>38100</xdr:rowOff>
        </xdr:from>
        <xdr:to>
          <xdr:col>7936</xdr:col>
          <xdr:colOff>390525</xdr:colOff>
          <xdr:row>196603</xdr:row>
          <xdr:rowOff>104775</xdr:rowOff>
        </xdr:to>
        <xdr:sp macro="" textlink="">
          <xdr:nvSpPr>
            <xdr:cNvPr id="17909" name="Object 501" hidden="1">
              <a:extLst>
                <a:ext uri="{63B3BB69-23CF-44E3-9099-C40C66FF867C}">
                  <a14:compatExt spid="_x0000_s17909"/>
                </a:ext>
                <a:ext uri="{FF2B5EF4-FFF2-40B4-BE49-F238E27FC236}">
                  <a16:creationId xmlns:a16="http://schemas.microsoft.com/office/drawing/2014/main" id="{00000000-0008-0000-0000-0000F5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262135</xdr:row>
          <xdr:rowOff>38100</xdr:rowOff>
        </xdr:from>
        <xdr:to>
          <xdr:col>7936</xdr:col>
          <xdr:colOff>390525</xdr:colOff>
          <xdr:row>262139</xdr:row>
          <xdr:rowOff>104775</xdr:rowOff>
        </xdr:to>
        <xdr:sp macro="" textlink="">
          <xdr:nvSpPr>
            <xdr:cNvPr id="17910" name="Object 502" hidden="1">
              <a:extLst>
                <a:ext uri="{63B3BB69-23CF-44E3-9099-C40C66FF867C}">
                  <a14:compatExt spid="_x0000_s17910"/>
                </a:ext>
                <a:ext uri="{FF2B5EF4-FFF2-40B4-BE49-F238E27FC236}">
                  <a16:creationId xmlns:a16="http://schemas.microsoft.com/office/drawing/2014/main" id="{00000000-0008-0000-0000-0000F6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327671</xdr:row>
          <xdr:rowOff>38100</xdr:rowOff>
        </xdr:from>
        <xdr:to>
          <xdr:col>7936</xdr:col>
          <xdr:colOff>390525</xdr:colOff>
          <xdr:row>327675</xdr:row>
          <xdr:rowOff>104775</xdr:rowOff>
        </xdr:to>
        <xdr:sp macro="" textlink="">
          <xdr:nvSpPr>
            <xdr:cNvPr id="17911" name="Object 503" hidden="1">
              <a:extLst>
                <a:ext uri="{63B3BB69-23CF-44E3-9099-C40C66FF867C}">
                  <a14:compatExt spid="_x0000_s17911"/>
                </a:ext>
                <a:ext uri="{FF2B5EF4-FFF2-40B4-BE49-F238E27FC236}">
                  <a16:creationId xmlns:a16="http://schemas.microsoft.com/office/drawing/2014/main" id="{00000000-0008-0000-0000-0000F7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393207</xdr:row>
          <xdr:rowOff>38100</xdr:rowOff>
        </xdr:from>
        <xdr:to>
          <xdr:col>7936</xdr:col>
          <xdr:colOff>390525</xdr:colOff>
          <xdr:row>393211</xdr:row>
          <xdr:rowOff>104775</xdr:rowOff>
        </xdr:to>
        <xdr:sp macro="" textlink="">
          <xdr:nvSpPr>
            <xdr:cNvPr id="17912" name="Object 504" hidden="1">
              <a:extLst>
                <a:ext uri="{63B3BB69-23CF-44E3-9099-C40C66FF867C}">
                  <a14:compatExt spid="_x0000_s17912"/>
                </a:ext>
                <a:ext uri="{FF2B5EF4-FFF2-40B4-BE49-F238E27FC236}">
                  <a16:creationId xmlns:a16="http://schemas.microsoft.com/office/drawing/2014/main" id="{00000000-0008-0000-0000-0000F8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458743</xdr:row>
          <xdr:rowOff>38100</xdr:rowOff>
        </xdr:from>
        <xdr:to>
          <xdr:col>7936</xdr:col>
          <xdr:colOff>390525</xdr:colOff>
          <xdr:row>458747</xdr:row>
          <xdr:rowOff>104775</xdr:rowOff>
        </xdr:to>
        <xdr:sp macro="" textlink="">
          <xdr:nvSpPr>
            <xdr:cNvPr id="17913" name="Object 505" hidden="1">
              <a:extLst>
                <a:ext uri="{63B3BB69-23CF-44E3-9099-C40C66FF867C}">
                  <a14:compatExt spid="_x0000_s17913"/>
                </a:ext>
                <a:ext uri="{FF2B5EF4-FFF2-40B4-BE49-F238E27FC236}">
                  <a16:creationId xmlns:a16="http://schemas.microsoft.com/office/drawing/2014/main" id="{00000000-0008-0000-0000-0000F9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524279</xdr:row>
          <xdr:rowOff>38100</xdr:rowOff>
        </xdr:from>
        <xdr:to>
          <xdr:col>7936</xdr:col>
          <xdr:colOff>390525</xdr:colOff>
          <xdr:row>524283</xdr:row>
          <xdr:rowOff>104775</xdr:rowOff>
        </xdr:to>
        <xdr:sp macro="" textlink="">
          <xdr:nvSpPr>
            <xdr:cNvPr id="17914" name="Object 506" hidden="1">
              <a:extLst>
                <a:ext uri="{63B3BB69-23CF-44E3-9099-C40C66FF867C}">
                  <a14:compatExt spid="_x0000_s17914"/>
                </a:ext>
                <a:ext uri="{FF2B5EF4-FFF2-40B4-BE49-F238E27FC236}">
                  <a16:creationId xmlns:a16="http://schemas.microsoft.com/office/drawing/2014/main" id="{00000000-0008-0000-0000-0000FA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589815</xdr:row>
          <xdr:rowOff>38100</xdr:rowOff>
        </xdr:from>
        <xdr:to>
          <xdr:col>7936</xdr:col>
          <xdr:colOff>390525</xdr:colOff>
          <xdr:row>589819</xdr:row>
          <xdr:rowOff>104775</xdr:rowOff>
        </xdr:to>
        <xdr:sp macro="" textlink="">
          <xdr:nvSpPr>
            <xdr:cNvPr id="17915" name="Object 507" hidden="1">
              <a:extLst>
                <a:ext uri="{63B3BB69-23CF-44E3-9099-C40C66FF867C}">
                  <a14:compatExt spid="_x0000_s17915"/>
                </a:ext>
                <a:ext uri="{FF2B5EF4-FFF2-40B4-BE49-F238E27FC236}">
                  <a16:creationId xmlns:a16="http://schemas.microsoft.com/office/drawing/2014/main" id="{00000000-0008-0000-0000-0000FB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655351</xdr:row>
          <xdr:rowOff>38100</xdr:rowOff>
        </xdr:from>
        <xdr:to>
          <xdr:col>7936</xdr:col>
          <xdr:colOff>390525</xdr:colOff>
          <xdr:row>655355</xdr:row>
          <xdr:rowOff>104775</xdr:rowOff>
        </xdr:to>
        <xdr:sp macro="" textlink="">
          <xdr:nvSpPr>
            <xdr:cNvPr id="17916" name="Object 508" hidden="1">
              <a:extLst>
                <a:ext uri="{63B3BB69-23CF-44E3-9099-C40C66FF867C}">
                  <a14:compatExt spid="_x0000_s17916"/>
                </a:ext>
                <a:ext uri="{FF2B5EF4-FFF2-40B4-BE49-F238E27FC236}">
                  <a16:creationId xmlns:a16="http://schemas.microsoft.com/office/drawing/2014/main" id="{00000000-0008-0000-0000-0000FC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720887</xdr:row>
          <xdr:rowOff>38100</xdr:rowOff>
        </xdr:from>
        <xdr:to>
          <xdr:col>7936</xdr:col>
          <xdr:colOff>390525</xdr:colOff>
          <xdr:row>720891</xdr:row>
          <xdr:rowOff>104775</xdr:rowOff>
        </xdr:to>
        <xdr:sp macro="" textlink="">
          <xdr:nvSpPr>
            <xdr:cNvPr id="17917" name="Object 509" hidden="1">
              <a:extLst>
                <a:ext uri="{63B3BB69-23CF-44E3-9099-C40C66FF867C}">
                  <a14:compatExt spid="_x0000_s17917"/>
                </a:ext>
                <a:ext uri="{FF2B5EF4-FFF2-40B4-BE49-F238E27FC236}">
                  <a16:creationId xmlns:a16="http://schemas.microsoft.com/office/drawing/2014/main" id="{00000000-0008-0000-0000-0000FD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786423</xdr:row>
          <xdr:rowOff>38100</xdr:rowOff>
        </xdr:from>
        <xdr:to>
          <xdr:col>7936</xdr:col>
          <xdr:colOff>390525</xdr:colOff>
          <xdr:row>786427</xdr:row>
          <xdr:rowOff>104775</xdr:rowOff>
        </xdr:to>
        <xdr:sp macro="" textlink="">
          <xdr:nvSpPr>
            <xdr:cNvPr id="17918" name="Object 510" hidden="1">
              <a:extLst>
                <a:ext uri="{63B3BB69-23CF-44E3-9099-C40C66FF867C}">
                  <a14:compatExt spid="_x0000_s17918"/>
                </a:ext>
                <a:ext uri="{FF2B5EF4-FFF2-40B4-BE49-F238E27FC236}">
                  <a16:creationId xmlns:a16="http://schemas.microsoft.com/office/drawing/2014/main" id="{00000000-0008-0000-0000-0000FE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851959</xdr:row>
          <xdr:rowOff>38100</xdr:rowOff>
        </xdr:from>
        <xdr:to>
          <xdr:col>7936</xdr:col>
          <xdr:colOff>390525</xdr:colOff>
          <xdr:row>851963</xdr:row>
          <xdr:rowOff>104775</xdr:rowOff>
        </xdr:to>
        <xdr:sp macro="" textlink="">
          <xdr:nvSpPr>
            <xdr:cNvPr id="17919" name="Object 511" hidden="1">
              <a:extLst>
                <a:ext uri="{63B3BB69-23CF-44E3-9099-C40C66FF867C}">
                  <a14:compatExt spid="_x0000_s17919"/>
                </a:ext>
                <a:ext uri="{FF2B5EF4-FFF2-40B4-BE49-F238E27FC236}">
                  <a16:creationId xmlns:a16="http://schemas.microsoft.com/office/drawing/2014/main" id="{00000000-0008-0000-0000-0000FF45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917495</xdr:row>
          <xdr:rowOff>38100</xdr:rowOff>
        </xdr:from>
        <xdr:to>
          <xdr:col>7936</xdr:col>
          <xdr:colOff>390525</xdr:colOff>
          <xdr:row>917499</xdr:row>
          <xdr:rowOff>104775</xdr:rowOff>
        </xdr:to>
        <xdr:sp macro="" textlink="">
          <xdr:nvSpPr>
            <xdr:cNvPr id="17920" name="Object 512" hidden="1">
              <a:extLst>
                <a:ext uri="{63B3BB69-23CF-44E3-9099-C40C66FF867C}">
                  <a14:compatExt spid="_x0000_s17920"/>
                </a:ext>
                <a:ext uri="{FF2B5EF4-FFF2-40B4-BE49-F238E27FC236}">
                  <a16:creationId xmlns:a16="http://schemas.microsoft.com/office/drawing/2014/main" id="{00000000-0008-0000-0000-00000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7935</xdr:col>
          <xdr:colOff>238125</xdr:colOff>
          <xdr:row>983031</xdr:row>
          <xdr:rowOff>38100</xdr:rowOff>
        </xdr:from>
        <xdr:to>
          <xdr:col>7936</xdr:col>
          <xdr:colOff>390525</xdr:colOff>
          <xdr:row>983035</xdr:row>
          <xdr:rowOff>104775</xdr:rowOff>
        </xdr:to>
        <xdr:sp macro="" textlink="">
          <xdr:nvSpPr>
            <xdr:cNvPr id="17921" name="Object 513" hidden="1">
              <a:extLst>
                <a:ext uri="{63B3BB69-23CF-44E3-9099-C40C66FF867C}">
                  <a14:compatExt spid="_x0000_s17921"/>
                </a:ext>
                <a:ext uri="{FF2B5EF4-FFF2-40B4-BE49-F238E27FC236}">
                  <a16:creationId xmlns:a16="http://schemas.microsoft.com/office/drawing/2014/main" id="{00000000-0008-0000-0000-00000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0</xdr:row>
          <xdr:rowOff>38100</xdr:rowOff>
        </xdr:from>
        <xdr:to>
          <xdr:col>8192</xdr:col>
          <xdr:colOff>390525</xdr:colOff>
          <xdr:row>4</xdr:row>
          <xdr:rowOff>104775</xdr:rowOff>
        </xdr:to>
        <xdr:sp macro="" textlink="">
          <xdr:nvSpPr>
            <xdr:cNvPr id="17922" name="Object 514" hidden="1">
              <a:extLst>
                <a:ext uri="{63B3BB69-23CF-44E3-9099-C40C66FF867C}">
                  <a14:compatExt spid="_x0000_s17922"/>
                </a:ext>
                <a:ext uri="{FF2B5EF4-FFF2-40B4-BE49-F238E27FC236}">
                  <a16:creationId xmlns:a16="http://schemas.microsoft.com/office/drawing/2014/main" id="{00000000-0008-0000-0000-00000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65527</xdr:row>
          <xdr:rowOff>38100</xdr:rowOff>
        </xdr:from>
        <xdr:to>
          <xdr:col>8192</xdr:col>
          <xdr:colOff>390525</xdr:colOff>
          <xdr:row>65531</xdr:row>
          <xdr:rowOff>104775</xdr:rowOff>
        </xdr:to>
        <xdr:sp macro="" textlink="">
          <xdr:nvSpPr>
            <xdr:cNvPr id="17923" name="Object 515" hidden="1">
              <a:extLst>
                <a:ext uri="{63B3BB69-23CF-44E3-9099-C40C66FF867C}">
                  <a14:compatExt spid="_x0000_s17923"/>
                </a:ext>
                <a:ext uri="{FF2B5EF4-FFF2-40B4-BE49-F238E27FC236}">
                  <a16:creationId xmlns:a16="http://schemas.microsoft.com/office/drawing/2014/main" id="{00000000-0008-0000-0000-00000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131063</xdr:row>
          <xdr:rowOff>38100</xdr:rowOff>
        </xdr:from>
        <xdr:to>
          <xdr:col>8192</xdr:col>
          <xdr:colOff>390525</xdr:colOff>
          <xdr:row>131067</xdr:row>
          <xdr:rowOff>104775</xdr:rowOff>
        </xdr:to>
        <xdr:sp macro="" textlink="">
          <xdr:nvSpPr>
            <xdr:cNvPr id="17924" name="Object 516" hidden="1">
              <a:extLst>
                <a:ext uri="{63B3BB69-23CF-44E3-9099-C40C66FF867C}">
                  <a14:compatExt spid="_x0000_s17924"/>
                </a:ext>
                <a:ext uri="{FF2B5EF4-FFF2-40B4-BE49-F238E27FC236}">
                  <a16:creationId xmlns:a16="http://schemas.microsoft.com/office/drawing/2014/main" id="{00000000-0008-0000-0000-00000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196599</xdr:row>
          <xdr:rowOff>38100</xdr:rowOff>
        </xdr:from>
        <xdr:to>
          <xdr:col>8192</xdr:col>
          <xdr:colOff>390525</xdr:colOff>
          <xdr:row>196603</xdr:row>
          <xdr:rowOff>104775</xdr:rowOff>
        </xdr:to>
        <xdr:sp macro="" textlink="">
          <xdr:nvSpPr>
            <xdr:cNvPr id="17925" name="Object 517" hidden="1">
              <a:extLst>
                <a:ext uri="{63B3BB69-23CF-44E3-9099-C40C66FF867C}">
                  <a14:compatExt spid="_x0000_s17925"/>
                </a:ext>
                <a:ext uri="{FF2B5EF4-FFF2-40B4-BE49-F238E27FC236}">
                  <a16:creationId xmlns:a16="http://schemas.microsoft.com/office/drawing/2014/main" id="{00000000-0008-0000-0000-00000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262135</xdr:row>
          <xdr:rowOff>38100</xdr:rowOff>
        </xdr:from>
        <xdr:to>
          <xdr:col>8192</xdr:col>
          <xdr:colOff>390525</xdr:colOff>
          <xdr:row>262139</xdr:row>
          <xdr:rowOff>104775</xdr:rowOff>
        </xdr:to>
        <xdr:sp macro="" textlink="">
          <xdr:nvSpPr>
            <xdr:cNvPr id="17926" name="Object 518" hidden="1">
              <a:extLst>
                <a:ext uri="{63B3BB69-23CF-44E3-9099-C40C66FF867C}">
                  <a14:compatExt spid="_x0000_s17926"/>
                </a:ext>
                <a:ext uri="{FF2B5EF4-FFF2-40B4-BE49-F238E27FC236}">
                  <a16:creationId xmlns:a16="http://schemas.microsoft.com/office/drawing/2014/main" id="{00000000-0008-0000-0000-00000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327671</xdr:row>
          <xdr:rowOff>38100</xdr:rowOff>
        </xdr:from>
        <xdr:to>
          <xdr:col>8192</xdr:col>
          <xdr:colOff>390525</xdr:colOff>
          <xdr:row>327675</xdr:row>
          <xdr:rowOff>104775</xdr:rowOff>
        </xdr:to>
        <xdr:sp macro="" textlink="">
          <xdr:nvSpPr>
            <xdr:cNvPr id="17927" name="Object 519" hidden="1">
              <a:extLst>
                <a:ext uri="{63B3BB69-23CF-44E3-9099-C40C66FF867C}">
                  <a14:compatExt spid="_x0000_s17927"/>
                </a:ext>
                <a:ext uri="{FF2B5EF4-FFF2-40B4-BE49-F238E27FC236}">
                  <a16:creationId xmlns:a16="http://schemas.microsoft.com/office/drawing/2014/main" id="{00000000-0008-0000-0000-00000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393207</xdr:row>
          <xdr:rowOff>38100</xdr:rowOff>
        </xdr:from>
        <xdr:to>
          <xdr:col>8192</xdr:col>
          <xdr:colOff>390525</xdr:colOff>
          <xdr:row>393211</xdr:row>
          <xdr:rowOff>104775</xdr:rowOff>
        </xdr:to>
        <xdr:sp macro="" textlink="">
          <xdr:nvSpPr>
            <xdr:cNvPr id="17928" name="Object 520" hidden="1">
              <a:extLst>
                <a:ext uri="{63B3BB69-23CF-44E3-9099-C40C66FF867C}">
                  <a14:compatExt spid="_x0000_s17928"/>
                </a:ext>
                <a:ext uri="{FF2B5EF4-FFF2-40B4-BE49-F238E27FC236}">
                  <a16:creationId xmlns:a16="http://schemas.microsoft.com/office/drawing/2014/main" id="{00000000-0008-0000-0000-00000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458743</xdr:row>
          <xdr:rowOff>38100</xdr:rowOff>
        </xdr:from>
        <xdr:to>
          <xdr:col>8192</xdr:col>
          <xdr:colOff>390525</xdr:colOff>
          <xdr:row>458747</xdr:row>
          <xdr:rowOff>104775</xdr:rowOff>
        </xdr:to>
        <xdr:sp macro="" textlink="">
          <xdr:nvSpPr>
            <xdr:cNvPr id="17929" name="Object 521" hidden="1">
              <a:extLst>
                <a:ext uri="{63B3BB69-23CF-44E3-9099-C40C66FF867C}">
                  <a14:compatExt spid="_x0000_s17929"/>
                </a:ext>
                <a:ext uri="{FF2B5EF4-FFF2-40B4-BE49-F238E27FC236}">
                  <a16:creationId xmlns:a16="http://schemas.microsoft.com/office/drawing/2014/main" id="{00000000-0008-0000-0000-00000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524279</xdr:row>
          <xdr:rowOff>38100</xdr:rowOff>
        </xdr:from>
        <xdr:to>
          <xdr:col>8192</xdr:col>
          <xdr:colOff>390525</xdr:colOff>
          <xdr:row>524283</xdr:row>
          <xdr:rowOff>104775</xdr:rowOff>
        </xdr:to>
        <xdr:sp macro="" textlink="">
          <xdr:nvSpPr>
            <xdr:cNvPr id="17930" name="Object 522" hidden="1">
              <a:extLst>
                <a:ext uri="{63B3BB69-23CF-44E3-9099-C40C66FF867C}">
                  <a14:compatExt spid="_x0000_s17930"/>
                </a:ext>
                <a:ext uri="{FF2B5EF4-FFF2-40B4-BE49-F238E27FC236}">
                  <a16:creationId xmlns:a16="http://schemas.microsoft.com/office/drawing/2014/main" id="{00000000-0008-0000-0000-00000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589815</xdr:row>
          <xdr:rowOff>38100</xdr:rowOff>
        </xdr:from>
        <xdr:to>
          <xdr:col>8192</xdr:col>
          <xdr:colOff>390525</xdr:colOff>
          <xdr:row>589819</xdr:row>
          <xdr:rowOff>104775</xdr:rowOff>
        </xdr:to>
        <xdr:sp macro="" textlink="">
          <xdr:nvSpPr>
            <xdr:cNvPr id="17931" name="Object 523" hidden="1">
              <a:extLst>
                <a:ext uri="{63B3BB69-23CF-44E3-9099-C40C66FF867C}">
                  <a14:compatExt spid="_x0000_s17931"/>
                </a:ext>
                <a:ext uri="{FF2B5EF4-FFF2-40B4-BE49-F238E27FC236}">
                  <a16:creationId xmlns:a16="http://schemas.microsoft.com/office/drawing/2014/main" id="{00000000-0008-0000-0000-00000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655351</xdr:row>
          <xdr:rowOff>38100</xdr:rowOff>
        </xdr:from>
        <xdr:to>
          <xdr:col>8192</xdr:col>
          <xdr:colOff>390525</xdr:colOff>
          <xdr:row>655355</xdr:row>
          <xdr:rowOff>104775</xdr:rowOff>
        </xdr:to>
        <xdr:sp macro="" textlink="">
          <xdr:nvSpPr>
            <xdr:cNvPr id="17932" name="Object 524" hidden="1">
              <a:extLst>
                <a:ext uri="{63B3BB69-23CF-44E3-9099-C40C66FF867C}">
                  <a14:compatExt spid="_x0000_s17932"/>
                </a:ext>
                <a:ext uri="{FF2B5EF4-FFF2-40B4-BE49-F238E27FC236}">
                  <a16:creationId xmlns:a16="http://schemas.microsoft.com/office/drawing/2014/main" id="{00000000-0008-0000-0000-00000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720887</xdr:row>
          <xdr:rowOff>38100</xdr:rowOff>
        </xdr:from>
        <xdr:to>
          <xdr:col>8192</xdr:col>
          <xdr:colOff>390525</xdr:colOff>
          <xdr:row>720891</xdr:row>
          <xdr:rowOff>104775</xdr:rowOff>
        </xdr:to>
        <xdr:sp macro="" textlink="">
          <xdr:nvSpPr>
            <xdr:cNvPr id="17933" name="Object 525" hidden="1">
              <a:extLst>
                <a:ext uri="{63B3BB69-23CF-44E3-9099-C40C66FF867C}">
                  <a14:compatExt spid="_x0000_s17933"/>
                </a:ext>
                <a:ext uri="{FF2B5EF4-FFF2-40B4-BE49-F238E27FC236}">
                  <a16:creationId xmlns:a16="http://schemas.microsoft.com/office/drawing/2014/main" id="{00000000-0008-0000-0000-00000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786423</xdr:row>
          <xdr:rowOff>38100</xdr:rowOff>
        </xdr:from>
        <xdr:to>
          <xdr:col>8192</xdr:col>
          <xdr:colOff>390525</xdr:colOff>
          <xdr:row>786427</xdr:row>
          <xdr:rowOff>104775</xdr:rowOff>
        </xdr:to>
        <xdr:sp macro="" textlink="">
          <xdr:nvSpPr>
            <xdr:cNvPr id="17934" name="Object 526" hidden="1">
              <a:extLst>
                <a:ext uri="{63B3BB69-23CF-44E3-9099-C40C66FF867C}">
                  <a14:compatExt spid="_x0000_s17934"/>
                </a:ext>
                <a:ext uri="{FF2B5EF4-FFF2-40B4-BE49-F238E27FC236}">
                  <a16:creationId xmlns:a16="http://schemas.microsoft.com/office/drawing/2014/main" id="{00000000-0008-0000-0000-00000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851959</xdr:row>
          <xdr:rowOff>38100</xdr:rowOff>
        </xdr:from>
        <xdr:to>
          <xdr:col>8192</xdr:col>
          <xdr:colOff>390525</xdr:colOff>
          <xdr:row>851963</xdr:row>
          <xdr:rowOff>104775</xdr:rowOff>
        </xdr:to>
        <xdr:sp macro="" textlink="">
          <xdr:nvSpPr>
            <xdr:cNvPr id="17935" name="Object 527" hidden="1">
              <a:extLst>
                <a:ext uri="{63B3BB69-23CF-44E3-9099-C40C66FF867C}">
                  <a14:compatExt spid="_x0000_s17935"/>
                </a:ext>
                <a:ext uri="{FF2B5EF4-FFF2-40B4-BE49-F238E27FC236}">
                  <a16:creationId xmlns:a16="http://schemas.microsoft.com/office/drawing/2014/main" id="{00000000-0008-0000-0000-00000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917495</xdr:row>
          <xdr:rowOff>38100</xdr:rowOff>
        </xdr:from>
        <xdr:to>
          <xdr:col>8192</xdr:col>
          <xdr:colOff>390525</xdr:colOff>
          <xdr:row>917499</xdr:row>
          <xdr:rowOff>104775</xdr:rowOff>
        </xdr:to>
        <xdr:sp macro="" textlink="">
          <xdr:nvSpPr>
            <xdr:cNvPr id="17936" name="Object 528" hidden="1">
              <a:extLst>
                <a:ext uri="{63B3BB69-23CF-44E3-9099-C40C66FF867C}">
                  <a14:compatExt spid="_x0000_s17936"/>
                </a:ext>
                <a:ext uri="{FF2B5EF4-FFF2-40B4-BE49-F238E27FC236}">
                  <a16:creationId xmlns:a16="http://schemas.microsoft.com/office/drawing/2014/main" id="{00000000-0008-0000-0000-00001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8191</xdr:col>
          <xdr:colOff>238125</xdr:colOff>
          <xdr:row>983031</xdr:row>
          <xdr:rowOff>38100</xdr:rowOff>
        </xdr:from>
        <xdr:to>
          <xdr:col>8192</xdr:col>
          <xdr:colOff>390525</xdr:colOff>
          <xdr:row>983035</xdr:row>
          <xdr:rowOff>104775</xdr:rowOff>
        </xdr:to>
        <xdr:sp macro="" textlink="">
          <xdr:nvSpPr>
            <xdr:cNvPr id="17937" name="Object 529" hidden="1">
              <a:extLst>
                <a:ext uri="{63B3BB69-23CF-44E3-9099-C40C66FF867C}">
                  <a14:compatExt spid="_x0000_s17937"/>
                </a:ext>
                <a:ext uri="{FF2B5EF4-FFF2-40B4-BE49-F238E27FC236}">
                  <a16:creationId xmlns:a16="http://schemas.microsoft.com/office/drawing/2014/main" id="{00000000-0008-0000-0000-00001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0</xdr:row>
          <xdr:rowOff>38100</xdr:rowOff>
        </xdr:from>
        <xdr:to>
          <xdr:col>8448</xdr:col>
          <xdr:colOff>390525</xdr:colOff>
          <xdr:row>4</xdr:row>
          <xdr:rowOff>104775</xdr:rowOff>
        </xdr:to>
        <xdr:sp macro="" textlink="">
          <xdr:nvSpPr>
            <xdr:cNvPr id="17938" name="Object 530" hidden="1">
              <a:extLst>
                <a:ext uri="{63B3BB69-23CF-44E3-9099-C40C66FF867C}">
                  <a14:compatExt spid="_x0000_s17938"/>
                </a:ext>
                <a:ext uri="{FF2B5EF4-FFF2-40B4-BE49-F238E27FC236}">
                  <a16:creationId xmlns:a16="http://schemas.microsoft.com/office/drawing/2014/main" id="{00000000-0008-0000-0000-00001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65527</xdr:row>
          <xdr:rowOff>38100</xdr:rowOff>
        </xdr:from>
        <xdr:to>
          <xdr:col>8448</xdr:col>
          <xdr:colOff>390525</xdr:colOff>
          <xdr:row>65531</xdr:row>
          <xdr:rowOff>104775</xdr:rowOff>
        </xdr:to>
        <xdr:sp macro="" textlink="">
          <xdr:nvSpPr>
            <xdr:cNvPr id="17939" name="Object 531" hidden="1">
              <a:extLst>
                <a:ext uri="{63B3BB69-23CF-44E3-9099-C40C66FF867C}">
                  <a14:compatExt spid="_x0000_s17939"/>
                </a:ext>
                <a:ext uri="{FF2B5EF4-FFF2-40B4-BE49-F238E27FC236}">
                  <a16:creationId xmlns:a16="http://schemas.microsoft.com/office/drawing/2014/main" id="{00000000-0008-0000-0000-00001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131063</xdr:row>
          <xdr:rowOff>38100</xdr:rowOff>
        </xdr:from>
        <xdr:to>
          <xdr:col>8448</xdr:col>
          <xdr:colOff>390525</xdr:colOff>
          <xdr:row>131067</xdr:row>
          <xdr:rowOff>104775</xdr:rowOff>
        </xdr:to>
        <xdr:sp macro="" textlink="">
          <xdr:nvSpPr>
            <xdr:cNvPr id="17940" name="Object 532" hidden="1">
              <a:extLst>
                <a:ext uri="{63B3BB69-23CF-44E3-9099-C40C66FF867C}">
                  <a14:compatExt spid="_x0000_s17940"/>
                </a:ext>
                <a:ext uri="{FF2B5EF4-FFF2-40B4-BE49-F238E27FC236}">
                  <a16:creationId xmlns:a16="http://schemas.microsoft.com/office/drawing/2014/main" id="{00000000-0008-0000-0000-00001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196599</xdr:row>
          <xdr:rowOff>38100</xdr:rowOff>
        </xdr:from>
        <xdr:to>
          <xdr:col>8448</xdr:col>
          <xdr:colOff>390525</xdr:colOff>
          <xdr:row>196603</xdr:row>
          <xdr:rowOff>104775</xdr:rowOff>
        </xdr:to>
        <xdr:sp macro="" textlink="">
          <xdr:nvSpPr>
            <xdr:cNvPr id="17941" name="Object 533" hidden="1">
              <a:extLst>
                <a:ext uri="{63B3BB69-23CF-44E3-9099-C40C66FF867C}">
                  <a14:compatExt spid="_x0000_s17941"/>
                </a:ext>
                <a:ext uri="{FF2B5EF4-FFF2-40B4-BE49-F238E27FC236}">
                  <a16:creationId xmlns:a16="http://schemas.microsoft.com/office/drawing/2014/main" id="{00000000-0008-0000-0000-00001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262135</xdr:row>
          <xdr:rowOff>38100</xdr:rowOff>
        </xdr:from>
        <xdr:to>
          <xdr:col>8448</xdr:col>
          <xdr:colOff>390525</xdr:colOff>
          <xdr:row>262139</xdr:row>
          <xdr:rowOff>104775</xdr:rowOff>
        </xdr:to>
        <xdr:sp macro="" textlink="">
          <xdr:nvSpPr>
            <xdr:cNvPr id="17942" name="Object 534" hidden="1">
              <a:extLst>
                <a:ext uri="{63B3BB69-23CF-44E3-9099-C40C66FF867C}">
                  <a14:compatExt spid="_x0000_s17942"/>
                </a:ext>
                <a:ext uri="{FF2B5EF4-FFF2-40B4-BE49-F238E27FC236}">
                  <a16:creationId xmlns:a16="http://schemas.microsoft.com/office/drawing/2014/main" id="{00000000-0008-0000-0000-00001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327671</xdr:row>
          <xdr:rowOff>38100</xdr:rowOff>
        </xdr:from>
        <xdr:to>
          <xdr:col>8448</xdr:col>
          <xdr:colOff>390525</xdr:colOff>
          <xdr:row>327675</xdr:row>
          <xdr:rowOff>104775</xdr:rowOff>
        </xdr:to>
        <xdr:sp macro="" textlink="">
          <xdr:nvSpPr>
            <xdr:cNvPr id="17943" name="Object 535" hidden="1">
              <a:extLst>
                <a:ext uri="{63B3BB69-23CF-44E3-9099-C40C66FF867C}">
                  <a14:compatExt spid="_x0000_s17943"/>
                </a:ext>
                <a:ext uri="{FF2B5EF4-FFF2-40B4-BE49-F238E27FC236}">
                  <a16:creationId xmlns:a16="http://schemas.microsoft.com/office/drawing/2014/main" id="{00000000-0008-0000-0000-00001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393207</xdr:row>
          <xdr:rowOff>38100</xdr:rowOff>
        </xdr:from>
        <xdr:to>
          <xdr:col>8448</xdr:col>
          <xdr:colOff>390525</xdr:colOff>
          <xdr:row>393211</xdr:row>
          <xdr:rowOff>104775</xdr:rowOff>
        </xdr:to>
        <xdr:sp macro="" textlink="">
          <xdr:nvSpPr>
            <xdr:cNvPr id="17944" name="Object 536" hidden="1">
              <a:extLst>
                <a:ext uri="{63B3BB69-23CF-44E3-9099-C40C66FF867C}">
                  <a14:compatExt spid="_x0000_s17944"/>
                </a:ext>
                <a:ext uri="{FF2B5EF4-FFF2-40B4-BE49-F238E27FC236}">
                  <a16:creationId xmlns:a16="http://schemas.microsoft.com/office/drawing/2014/main" id="{00000000-0008-0000-0000-00001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458743</xdr:row>
          <xdr:rowOff>38100</xdr:rowOff>
        </xdr:from>
        <xdr:to>
          <xdr:col>8448</xdr:col>
          <xdr:colOff>390525</xdr:colOff>
          <xdr:row>458747</xdr:row>
          <xdr:rowOff>104775</xdr:rowOff>
        </xdr:to>
        <xdr:sp macro="" textlink="">
          <xdr:nvSpPr>
            <xdr:cNvPr id="17945" name="Object 537" hidden="1">
              <a:extLst>
                <a:ext uri="{63B3BB69-23CF-44E3-9099-C40C66FF867C}">
                  <a14:compatExt spid="_x0000_s17945"/>
                </a:ext>
                <a:ext uri="{FF2B5EF4-FFF2-40B4-BE49-F238E27FC236}">
                  <a16:creationId xmlns:a16="http://schemas.microsoft.com/office/drawing/2014/main" id="{00000000-0008-0000-0000-00001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524279</xdr:row>
          <xdr:rowOff>38100</xdr:rowOff>
        </xdr:from>
        <xdr:to>
          <xdr:col>8448</xdr:col>
          <xdr:colOff>390525</xdr:colOff>
          <xdr:row>524283</xdr:row>
          <xdr:rowOff>104775</xdr:rowOff>
        </xdr:to>
        <xdr:sp macro="" textlink="">
          <xdr:nvSpPr>
            <xdr:cNvPr id="17946" name="Object 538" hidden="1">
              <a:extLst>
                <a:ext uri="{63B3BB69-23CF-44E3-9099-C40C66FF867C}">
                  <a14:compatExt spid="_x0000_s17946"/>
                </a:ext>
                <a:ext uri="{FF2B5EF4-FFF2-40B4-BE49-F238E27FC236}">
                  <a16:creationId xmlns:a16="http://schemas.microsoft.com/office/drawing/2014/main" id="{00000000-0008-0000-0000-00001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589815</xdr:row>
          <xdr:rowOff>38100</xdr:rowOff>
        </xdr:from>
        <xdr:to>
          <xdr:col>8448</xdr:col>
          <xdr:colOff>390525</xdr:colOff>
          <xdr:row>589819</xdr:row>
          <xdr:rowOff>104775</xdr:rowOff>
        </xdr:to>
        <xdr:sp macro="" textlink="">
          <xdr:nvSpPr>
            <xdr:cNvPr id="17947" name="Object 539" hidden="1">
              <a:extLst>
                <a:ext uri="{63B3BB69-23CF-44E3-9099-C40C66FF867C}">
                  <a14:compatExt spid="_x0000_s17947"/>
                </a:ext>
                <a:ext uri="{FF2B5EF4-FFF2-40B4-BE49-F238E27FC236}">
                  <a16:creationId xmlns:a16="http://schemas.microsoft.com/office/drawing/2014/main" id="{00000000-0008-0000-0000-00001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655351</xdr:row>
          <xdr:rowOff>38100</xdr:rowOff>
        </xdr:from>
        <xdr:to>
          <xdr:col>8448</xdr:col>
          <xdr:colOff>390525</xdr:colOff>
          <xdr:row>655355</xdr:row>
          <xdr:rowOff>104775</xdr:rowOff>
        </xdr:to>
        <xdr:sp macro="" textlink="">
          <xdr:nvSpPr>
            <xdr:cNvPr id="17948" name="Object 540" hidden="1">
              <a:extLst>
                <a:ext uri="{63B3BB69-23CF-44E3-9099-C40C66FF867C}">
                  <a14:compatExt spid="_x0000_s17948"/>
                </a:ext>
                <a:ext uri="{FF2B5EF4-FFF2-40B4-BE49-F238E27FC236}">
                  <a16:creationId xmlns:a16="http://schemas.microsoft.com/office/drawing/2014/main" id="{00000000-0008-0000-0000-00001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720887</xdr:row>
          <xdr:rowOff>38100</xdr:rowOff>
        </xdr:from>
        <xdr:to>
          <xdr:col>8448</xdr:col>
          <xdr:colOff>390525</xdr:colOff>
          <xdr:row>720891</xdr:row>
          <xdr:rowOff>104775</xdr:rowOff>
        </xdr:to>
        <xdr:sp macro="" textlink="">
          <xdr:nvSpPr>
            <xdr:cNvPr id="17949" name="Object 541" hidden="1">
              <a:extLst>
                <a:ext uri="{63B3BB69-23CF-44E3-9099-C40C66FF867C}">
                  <a14:compatExt spid="_x0000_s17949"/>
                </a:ext>
                <a:ext uri="{FF2B5EF4-FFF2-40B4-BE49-F238E27FC236}">
                  <a16:creationId xmlns:a16="http://schemas.microsoft.com/office/drawing/2014/main" id="{00000000-0008-0000-0000-00001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786423</xdr:row>
          <xdr:rowOff>38100</xdr:rowOff>
        </xdr:from>
        <xdr:to>
          <xdr:col>8448</xdr:col>
          <xdr:colOff>390525</xdr:colOff>
          <xdr:row>786427</xdr:row>
          <xdr:rowOff>104775</xdr:rowOff>
        </xdr:to>
        <xdr:sp macro="" textlink="">
          <xdr:nvSpPr>
            <xdr:cNvPr id="17950" name="Object 542" hidden="1">
              <a:extLst>
                <a:ext uri="{63B3BB69-23CF-44E3-9099-C40C66FF867C}">
                  <a14:compatExt spid="_x0000_s17950"/>
                </a:ext>
                <a:ext uri="{FF2B5EF4-FFF2-40B4-BE49-F238E27FC236}">
                  <a16:creationId xmlns:a16="http://schemas.microsoft.com/office/drawing/2014/main" id="{00000000-0008-0000-0000-00001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851959</xdr:row>
          <xdr:rowOff>38100</xdr:rowOff>
        </xdr:from>
        <xdr:to>
          <xdr:col>8448</xdr:col>
          <xdr:colOff>390525</xdr:colOff>
          <xdr:row>851963</xdr:row>
          <xdr:rowOff>104775</xdr:rowOff>
        </xdr:to>
        <xdr:sp macro="" textlink="">
          <xdr:nvSpPr>
            <xdr:cNvPr id="17951" name="Object 543" hidden="1">
              <a:extLst>
                <a:ext uri="{63B3BB69-23CF-44E3-9099-C40C66FF867C}">
                  <a14:compatExt spid="_x0000_s17951"/>
                </a:ext>
                <a:ext uri="{FF2B5EF4-FFF2-40B4-BE49-F238E27FC236}">
                  <a16:creationId xmlns:a16="http://schemas.microsoft.com/office/drawing/2014/main" id="{00000000-0008-0000-0000-00001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917495</xdr:row>
          <xdr:rowOff>38100</xdr:rowOff>
        </xdr:from>
        <xdr:to>
          <xdr:col>8448</xdr:col>
          <xdr:colOff>390525</xdr:colOff>
          <xdr:row>917499</xdr:row>
          <xdr:rowOff>104775</xdr:rowOff>
        </xdr:to>
        <xdr:sp macro="" textlink="">
          <xdr:nvSpPr>
            <xdr:cNvPr id="17952" name="Object 544" hidden="1">
              <a:extLst>
                <a:ext uri="{63B3BB69-23CF-44E3-9099-C40C66FF867C}">
                  <a14:compatExt spid="_x0000_s17952"/>
                </a:ext>
                <a:ext uri="{FF2B5EF4-FFF2-40B4-BE49-F238E27FC236}">
                  <a16:creationId xmlns:a16="http://schemas.microsoft.com/office/drawing/2014/main" id="{00000000-0008-0000-0000-00002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8447</xdr:col>
          <xdr:colOff>238125</xdr:colOff>
          <xdr:row>983031</xdr:row>
          <xdr:rowOff>38100</xdr:rowOff>
        </xdr:from>
        <xdr:to>
          <xdr:col>8448</xdr:col>
          <xdr:colOff>390525</xdr:colOff>
          <xdr:row>983035</xdr:row>
          <xdr:rowOff>104775</xdr:rowOff>
        </xdr:to>
        <xdr:sp macro="" textlink="">
          <xdr:nvSpPr>
            <xdr:cNvPr id="17953" name="Object 545" hidden="1">
              <a:extLst>
                <a:ext uri="{63B3BB69-23CF-44E3-9099-C40C66FF867C}">
                  <a14:compatExt spid="_x0000_s17953"/>
                </a:ext>
                <a:ext uri="{FF2B5EF4-FFF2-40B4-BE49-F238E27FC236}">
                  <a16:creationId xmlns:a16="http://schemas.microsoft.com/office/drawing/2014/main" id="{00000000-0008-0000-0000-00002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0</xdr:row>
          <xdr:rowOff>38100</xdr:rowOff>
        </xdr:from>
        <xdr:to>
          <xdr:col>8704</xdr:col>
          <xdr:colOff>390525</xdr:colOff>
          <xdr:row>4</xdr:row>
          <xdr:rowOff>104775</xdr:rowOff>
        </xdr:to>
        <xdr:sp macro="" textlink="">
          <xdr:nvSpPr>
            <xdr:cNvPr id="17954" name="Object 546" hidden="1">
              <a:extLst>
                <a:ext uri="{63B3BB69-23CF-44E3-9099-C40C66FF867C}">
                  <a14:compatExt spid="_x0000_s17954"/>
                </a:ext>
                <a:ext uri="{FF2B5EF4-FFF2-40B4-BE49-F238E27FC236}">
                  <a16:creationId xmlns:a16="http://schemas.microsoft.com/office/drawing/2014/main" id="{00000000-0008-0000-0000-00002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65527</xdr:row>
          <xdr:rowOff>38100</xdr:rowOff>
        </xdr:from>
        <xdr:to>
          <xdr:col>8704</xdr:col>
          <xdr:colOff>390525</xdr:colOff>
          <xdr:row>65531</xdr:row>
          <xdr:rowOff>104775</xdr:rowOff>
        </xdr:to>
        <xdr:sp macro="" textlink="">
          <xdr:nvSpPr>
            <xdr:cNvPr id="17955" name="Object 547" hidden="1">
              <a:extLst>
                <a:ext uri="{63B3BB69-23CF-44E3-9099-C40C66FF867C}">
                  <a14:compatExt spid="_x0000_s17955"/>
                </a:ext>
                <a:ext uri="{FF2B5EF4-FFF2-40B4-BE49-F238E27FC236}">
                  <a16:creationId xmlns:a16="http://schemas.microsoft.com/office/drawing/2014/main" id="{00000000-0008-0000-0000-00002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131063</xdr:row>
          <xdr:rowOff>38100</xdr:rowOff>
        </xdr:from>
        <xdr:to>
          <xdr:col>8704</xdr:col>
          <xdr:colOff>390525</xdr:colOff>
          <xdr:row>131067</xdr:row>
          <xdr:rowOff>104775</xdr:rowOff>
        </xdr:to>
        <xdr:sp macro="" textlink="">
          <xdr:nvSpPr>
            <xdr:cNvPr id="17956" name="Object 548" hidden="1">
              <a:extLst>
                <a:ext uri="{63B3BB69-23CF-44E3-9099-C40C66FF867C}">
                  <a14:compatExt spid="_x0000_s17956"/>
                </a:ext>
                <a:ext uri="{FF2B5EF4-FFF2-40B4-BE49-F238E27FC236}">
                  <a16:creationId xmlns:a16="http://schemas.microsoft.com/office/drawing/2014/main" id="{00000000-0008-0000-0000-00002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196599</xdr:row>
          <xdr:rowOff>38100</xdr:rowOff>
        </xdr:from>
        <xdr:to>
          <xdr:col>8704</xdr:col>
          <xdr:colOff>390525</xdr:colOff>
          <xdr:row>196603</xdr:row>
          <xdr:rowOff>104775</xdr:rowOff>
        </xdr:to>
        <xdr:sp macro="" textlink="">
          <xdr:nvSpPr>
            <xdr:cNvPr id="17957" name="Object 549" hidden="1">
              <a:extLst>
                <a:ext uri="{63B3BB69-23CF-44E3-9099-C40C66FF867C}">
                  <a14:compatExt spid="_x0000_s17957"/>
                </a:ext>
                <a:ext uri="{FF2B5EF4-FFF2-40B4-BE49-F238E27FC236}">
                  <a16:creationId xmlns:a16="http://schemas.microsoft.com/office/drawing/2014/main" id="{00000000-0008-0000-0000-00002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262135</xdr:row>
          <xdr:rowOff>38100</xdr:rowOff>
        </xdr:from>
        <xdr:to>
          <xdr:col>8704</xdr:col>
          <xdr:colOff>390525</xdr:colOff>
          <xdr:row>262139</xdr:row>
          <xdr:rowOff>104775</xdr:rowOff>
        </xdr:to>
        <xdr:sp macro="" textlink="">
          <xdr:nvSpPr>
            <xdr:cNvPr id="17958" name="Object 550" hidden="1">
              <a:extLst>
                <a:ext uri="{63B3BB69-23CF-44E3-9099-C40C66FF867C}">
                  <a14:compatExt spid="_x0000_s17958"/>
                </a:ext>
                <a:ext uri="{FF2B5EF4-FFF2-40B4-BE49-F238E27FC236}">
                  <a16:creationId xmlns:a16="http://schemas.microsoft.com/office/drawing/2014/main" id="{00000000-0008-0000-0000-00002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327671</xdr:row>
          <xdr:rowOff>38100</xdr:rowOff>
        </xdr:from>
        <xdr:to>
          <xdr:col>8704</xdr:col>
          <xdr:colOff>390525</xdr:colOff>
          <xdr:row>327675</xdr:row>
          <xdr:rowOff>104775</xdr:rowOff>
        </xdr:to>
        <xdr:sp macro="" textlink="">
          <xdr:nvSpPr>
            <xdr:cNvPr id="17959" name="Object 551" hidden="1">
              <a:extLst>
                <a:ext uri="{63B3BB69-23CF-44E3-9099-C40C66FF867C}">
                  <a14:compatExt spid="_x0000_s17959"/>
                </a:ext>
                <a:ext uri="{FF2B5EF4-FFF2-40B4-BE49-F238E27FC236}">
                  <a16:creationId xmlns:a16="http://schemas.microsoft.com/office/drawing/2014/main" id="{00000000-0008-0000-0000-00002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393207</xdr:row>
          <xdr:rowOff>38100</xdr:rowOff>
        </xdr:from>
        <xdr:to>
          <xdr:col>8704</xdr:col>
          <xdr:colOff>390525</xdr:colOff>
          <xdr:row>393211</xdr:row>
          <xdr:rowOff>104775</xdr:rowOff>
        </xdr:to>
        <xdr:sp macro="" textlink="">
          <xdr:nvSpPr>
            <xdr:cNvPr id="17960" name="Object 552" hidden="1">
              <a:extLst>
                <a:ext uri="{63B3BB69-23CF-44E3-9099-C40C66FF867C}">
                  <a14:compatExt spid="_x0000_s17960"/>
                </a:ext>
                <a:ext uri="{FF2B5EF4-FFF2-40B4-BE49-F238E27FC236}">
                  <a16:creationId xmlns:a16="http://schemas.microsoft.com/office/drawing/2014/main" id="{00000000-0008-0000-0000-00002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458743</xdr:row>
          <xdr:rowOff>38100</xdr:rowOff>
        </xdr:from>
        <xdr:to>
          <xdr:col>8704</xdr:col>
          <xdr:colOff>390525</xdr:colOff>
          <xdr:row>458747</xdr:row>
          <xdr:rowOff>104775</xdr:rowOff>
        </xdr:to>
        <xdr:sp macro="" textlink="">
          <xdr:nvSpPr>
            <xdr:cNvPr id="17961" name="Object 553" hidden="1">
              <a:extLst>
                <a:ext uri="{63B3BB69-23CF-44E3-9099-C40C66FF867C}">
                  <a14:compatExt spid="_x0000_s17961"/>
                </a:ext>
                <a:ext uri="{FF2B5EF4-FFF2-40B4-BE49-F238E27FC236}">
                  <a16:creationId xmlns:a16="http://schemas.microsoft.com/office/drawing/2014/main" id="{00000000-0008-0000-0000-00002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524279</xdr:row>
          <xdr:rowOff>38100</xdr:rowOff>
        </xdr:from>
        <xdr:to>
          <xdr:col>8704</xdr:col>
          <xdr:colOff>390525</xdr:colOff>
          <xdr:row>524283</xdr:row>
          <xdr:rowOff>104775</xdr:rowOff>
        </xdr:to>
        <xdr:sp macro="" textlink="">
          <xdr:nvSpPr>
            <xdr:cNvPr id="17962" name="Object 554" hidden="1">
              <a:extLst>
                <a:ext uri="{63B3BB69-23CF-44E3-9099-C40C66FF867C}">
                  <a14:compatExt spid="_x0000_s17962"/>
                </a:ext>
                <a:ext uri="{FF2B5EF4-FFF2-40B4-BE49-F238E27FC236}">
                  <a16:creationId xmlns:a16="http://schemas.microsoft.com/office/drawing/2014/main" id="{00000000-0008-0000-0000-00002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589815</xdr:row>
          <xdr:rowOff>38100</xdr:rowOff>
        </xdr:from>
        <xdr:to>
          <xdr:col>8704</xdr:col>
          <xdr:colOff>390525</xdr:colOff>
          <xdr:row>589819</xdr:row>
          <xdr:rowOff>104775</xdr:rowOff>
        </xdr:to>
        <xdr:sp macro="" textlink="">
          <xdr:nvSpPr>
            <xdr:cNvPr id="17963" name="Object 555" hidden="1">
              <a:extLst>
                <a:ext uri="{63B3BB69-23CF-44E3-9099-C40C66FF867C}">
                  <a14:compatExt spid="_x0000_s17963"/>
                </a:ext>
                <a:ext uri="{FF2B5EF4-FFF2-40B4-BE49-F238E27FC236}">
                  <a16:creationId xmlns:a16="http://schemas.microsoft.com/office/drawing/2014/main" id="{00000000-0008-0000-0000-00002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655351</xdr:row>
          <xdr:rowOff>38100</xdr:rowOff>
        </xdr:from>
        <xdr:to>
          <xdr:col>8704</xdr:col>
          <xdr:colOff>390525</xdr:colOff>
          <xdr:row>655355</xdr:row>
          <xdr:rowOff>104775</xdr:rowOff>
        </xdr:to>
        <xdr:sp macro="" textlink="">
          <xdr:nvSpPr>
            <xdr:cNvPr id="17964" name="Object 556" hidden="1">
              <a:extLst>
                <a:ext uri="{63B3BB69-23CF-44E3-9099-C40C66FF867C}">
                  <a14:compatExt spid="_x0000_s17964"/>
                </a:ext>
                <a:ext uri="{FF2B5EF4-FFF2-40B4-BE49-F238E27FC236}">
                  <a16:creationId xmlns:a16="http://schemas.microsoft.com/office/drawing/2014/main" id="{00000000-0008-0000-0000-00002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720887</xdr:row>
          <xdr:rowOff>38100</xdr:rowOff>
        </xdr:from>
        <xdr:to>
          <xdr:col>8704</xdr:col>
          <xdr:colOff>390525</xdr:colOff>
          <xdr:row>720891</xdr:row>
          <xdr:rowOff>104775</xdr:rowOff>
        </xdr:to>
        <xdr:sp macro="" textlink="">
          <xdr:nvSpPr>
            <xdr:cNvPr id="17965" name="Object 557" hidden="1">
              <a:extLst>
                <a:ext uri="{63B3BB69-23CF-44E3-9099-C40C66FF867C}">
                  <a14:compatExt spid="_x0000_s17965"/>
                </a:ext>
                <a:ext uri="{FF2B5EF4-FFF2-40B4-BE49-F238E27FC236}">
                  <a16:creationId xmlns:a16="http://schemas.microsoft.com/office/drawing/2014/main" id="{00000000-0008-0000-0000-00002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786423</xdr:row>
          <xdr:rowOff>38100</xdr:rowOff>
        </xdr:from>
        <xdr:to>
          <xdr:col>8704</xdr:col>
          <xdr:colOff>390525</xdr:colOff>
          <xdr:row>786427</xdr:row>
          <xdr:rowOff>104775</xdr:rowOff>
        </xdr:to>
        <xdr:sp macro="" textlink="">
          <xdr:nvSpPr>
            <xdr:cNvPr id="17966" name="Object 558" hidden="1">
              <a:extLst>
                <a:ext uri="{63B3BB69-23CF-44E3-9099-C40C66FF867C}">
                  <a14:compatExt spid="_x0000_s17966"/>
                </a:ext>
                <a:ext uri="{FF2B5EF4-FFF2-40B4-BE49-F238E27FC236}">
                  <a16:creationId xmlns:a16="http://schemas.microsoft.com/office/drawing/2014/main" id="{00000000-0008-0000-0000-00002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851959</xdr:row>
          <xdr:rowOff>38100</xdr:rowOff>
        </xdr:from>
        <xdr:to>
          <xdr:col>8704</xdr:col>
          <xdr:colOff>390525</xdr:colOff>
          <xdr:row>851963</xdr:row>
          <xdr:rowOff>104775</xdr:rowOff>
        </xdr:to>
        <xdr:sp macro="" textlink="">
          <xdr:nvSpPr>
            <xdr:cNvPr id="17967" name="Object 559" hidden="1">
              <a:extLst>
                <a:ext uri="{63B3BB69-23CF-44E3-9099-C40C66FF867C}">
                  <a14:compatExt spid="_x0000_s17967"/>
                </a:ext>
                <a:ext uri="{FF2B5EF4-FFF2-40B4-BE49-F238E27FC236}">
                  <a16:creationId xmlns:a16="http://schemas.microsoft.com/office/drawing/2014/main" id="{00000000-0008-0000-0000-00002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917495</xdr:row>
          <xdr:rowOff>38100</xdr:rowOff>
        </xdr:from>
        <xdr:to>
          <xdr:col>8704</xdr:col>
          <xdr:colOff>390525</xdr:colOff>
          <xdr:row>917499</xdr:row>
          <xdr:rowOff>104775</xdr:rowOff>
        </xdr:to>
        <xdr:sp macro="" textlink="">
          <xdr:nvSpPr>
            <xdr:cNvPr id="17968" name="Object 560" hidden="1">
              <a:extLst>
                <a:ext uri="{63B3BB69-23CF-44E3-9099-C40C66FF867C}">
                  <a14:compatExt spid="_x0000_s17968"/>
                </a:ext>
                <a:ext uri="{FF2B5EF4-FFF2-40B4-BE49-F238E27FC236}">
                  <a16:creationId xmlns:a16="http://schemas.microsoft.com/office/drawing/2014/main" id="{00000000-0008-0000-0000-00003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8703</xdr:col>
          <xdr:colOff>238125</xdr:colOff>
          <xdr:row>983031</xdr:row>
          <xdr:rowOff>38100</xdr:rowOff>
        </xdr:from>
        <xdr:to>
          <xdr:col>8704</xdr:col>
          <xdr:colOff>390525</xdr:colOff>
          <xdr:row>983035</xdr:row>
          <xdr:rowOff>104775</xdr:rowOff>
        </xdr:to>
        <xdr:sp macro="" textlink="">
          <xdr:nvSpPr>
            <xdr:cNvPr id="17969" name="Object 561" hidden="1">
              <a:extLst>
                <a:ext uri="{63B3BB69-23CF-44E3-9099-C40C66FF867C}">
                  <a14:compatExt spid="_x0000_s17969"/>
                </a:ext>
                <a:ext uri="{FF2B5EF4-FFF2-40B4-BE49-F238E27FC236}">
                  <a16:creationId xmlns:a16="http://schemas.microsoft.com/office/drawing/2014/main" id="{00000000-0008-0000-0000-00003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0</xdr:row>
          <xdr:rowOff>38100</xdr:rowOff>
        </xdr:from>
        <xdr:to>
          <xdr:col>8960</xdr:col>
          <xdr:colOff>390525</xdr:colOff>
          <xdr:row>4</xdr:row>
          <xdr:rowOff>104775</xdr:rowOff>
        </xdr:to>
        <xdr:sp macro="" textlink="">
          <xdr:nvSpPr>
            <xdr:cNvPr id="17970" name="Object 562" hidden="1">
              <a:extLst>
                <a:ext uri="{63B3BB69-23CF-44E3-9099-C40C66FF867C}">
                  <a14:compatExt spid="_x0000_s17970"/>
                </a:ext>
                <a:ext uri="{FF2B5EF4-FFF2-40B4-BE49-F238E27FC236}">
                  <a16:creationId xmlns:a16="http://schemas.microsoft.com/office/drawing/2014/main" id="{00000000-0008-0000-0000-00003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65527</xdr:row>
          <xdr:rowOff>38100</xdr:rowOff>
        </xdr:from>
        <xdr:to>
          <xdr:col>8960</xdr:col>
          <xdr:colOff>390525</xdr:colOff>
          <xdr:row>65531</xdr:row>
          <xdr:rowOff>104775</xdr:rowOff>
        </xdr:to>
        <xdr:sp macro="" textlink="">
          <xdr:nvSpPr>
            <xdr:cNvPr id="17971" name="Object 563" hidden="1">
              <a:extLst>
                <a:ext uri="{63B3BB69-23CF-44E3-9099-C40C66FF867C}">
                  <a14:compatExt spid="_x0000_s17971"/>
                </a:ext>
                <a:ext uri="{FF2B5EF4-FFF2-40B4-BE49-F238E27FC236}">
                  <a16:creationId xmlns:a16="http://schemas.microsoft.com/office/drawing/2014/main" id="{00000000-0008-0000-0000-00003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131063</xdr:row>
          <xdr:rowOff>38100</xdr:rowOff>
        </xdr:from>
        <xdr:to>
          <xdr:col>8960</xdr:col>
          <xdr:colOff>390525</xdr:colOff>
          <xdr:row>131067</xdr:row>
          <xdr:rowOff>104775</xdr:rowOff>
        </xdr:to>
        <xdr:sp macro="" textlink="">
          <xdr:nvSpPr>
            <xdr:cNvPr id="17972" name="Object 564" hidden="1">
              <a:extLst>
                <a:ext uri="{63B3BB69-23CF-44E3-9099-C40C66FF867C}">
                  <a14:compatExt spid="_x0000_s17972"/>
                </a:ext>
                <a:ext uri="{FF2B5EF4-FFF2-40B4-BE49-F238E27FC236}">
                  <a16:creationId xmlns:a16="http://schemas.microsoft.com/office/drawing/2014/main" id="{00000000-0008-0000-0000-00003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196599</xdr:row>
          <xdr:rowOff>38100</xdr:rowOff>
        </xdr:from>
        <xdr:to>
          <xdr:col>8960</xdr:col>
          <xdr:colOff>390525</xdr:colOff>
          <xdr:row>196603</xdr:row>
          <xdr:rowOff>104775</xdr:rowOff>
        </xdr:to>
        <xdr:sp macro="" textlink="">
          <xdr:nvSpPr>
            <xdr:cNvPr id="17973" name="Object 565" hidden="1">
              <a:extLst>
                <a:ext uri="{63B3BB69-23CF-44E3-9099-C40C66FF867C}">
                  <a14:compatExt spid="_x0000_s17973"/>
                </a:ext>
                <a:ext uri="{FF2B5EF4-FFF2-40B4-BE49-F238E27FC236}">
                  <a16:creationId xmlns:a16="http://schemas.microsoft.com/office/drawing/2014/main" id="{00000000-0008-0000-0000-00003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262135</xdr:row>
          <xdr:rowOff>38100</xdr:rowOff>
        </xdr:from>
        <xdr:to>
          <xdr:col>8960</xdr:col>
          <xdr:colOff>390525</xdr:colOff>
          <xdr:row>262139</xdr:row>
          <xdr:rowOff>104775</xdr:rowOff>
        </xdr:to>
        <xdr:sp macro="" textlink="">
          <xdr:nvSpPr>
            <xdr:cNvPr id="17974" name="Object 566" hidden="1">
              <a:extLst>
                <a:ext uri="{63B3BB69-23CF-44E3-9099-C40C66FF867C}">
                  <a14:compatExt spid="_x0000_s17974"/>
                </a:ext>
                <a:ext uri="{FF2B5EF4-FFF2-40B4-BE49-F238E27FC236}">
                  <a16:creationId xmlns:a16="http://schemas.microsoft.com/office/drawing/2014/main" id="{00000000-0008-0000-0000-00003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327671</xdr:row>
          <xdr:rowOff>38100</xdr:rowOff>
        </xdr:from>
        <xdr:to>
          <xdr:col>8960</xdr:col>
          <xdr:colOff>390525</xdr:colOff>
          <xdr:row>327675</xdr:row>
          <xdr:rowOff>104775</xdr:rowOff>
        </xdr:to>
        <xdr:sp macro="" textlink="">
          <xdr:nvSpPr>
            <xdr:cNvPr id="17975" name="Object 567" hidden="1">
              <a:extLst>
                <a:ext uri="{63B3BB69-23CF-44E3-9099-C40C66FF867C}">
                  <a14:compatExt spid="_x0000_s17975"/>
                </a:ext>
                <a:ext uri="{FF2B5EF4-FFF2-40B4-BE49-F238E27FC236}">
                  <a16:creationId xmlns:a16="http://schemas.microsoft.com/office/drawing/2014/main" id="{00000000-0008-0000-0000-00003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393207</xdr:row>
          <xdr:rowOff>38100</xdr:rowOff>
        </xdr:from>
        <xdr:to>
          <xdr:col>8960</xdr:col>
          <xdr:colOff>390525</xdr:colOff>
          <xdr:row>393211</xdr:row>
          <xdr:rowOff>104775</xdr:rowOff>
        </xdr:to>
        <xdr:sp macro="" textlink="">
          <xdr:nvSpPr>
            <xdr:cNvPr id="17976" name="Object 568" hidden="1">
              <a:extLst>
                <a:ext uri="{63B3BB69-23CF-44E3-9099-C40C66FF867C}">
                  <a14:compatExt spid="_x0000_s17976"/>
                </a:ext>
                <a:ext uri="{FF2B5EF4-FFF2-40B4-BE49-F238E27FC236}">
                  <a16:creationId xmlns:a16="http://schemas.microsoft.com/office/drawing/2014/main" id="{00000000-0008-0000-0000-00003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458743</xdr:row>
          <xdr:rowOff>38100</xdr:rowOff>
        </xdr:from>
        <xdr:to>
          <xdr:col>8960</xdr:col>
          <xdr:colOff>390525</xdr:colOff>
          <xdr:row>458747</xdr:row>
          <xdr:rowOff>104775</xdr:rowOff>
        </xdr:to>
        <xdr:sp macro="" textlink="">
          <xdr:nvSpPr>
            <xdr:cNvPr id="17977" name="Object 569" hidden="1">
              <a:extLst>
                <a:ext uri="{63B3BB69-23CF-44E3-9099-C40C66FF867C}">
                  <a14:compatExt spid="_x0000_s17977"/>
                </a:ext>
                <a:ext uri="{FF2B5EF4-FFF2-40B4-BE49-F238E27FC236}">
                  <a16:creationId xmlns:a16="http://schemas.microsoft.com/office/drawing/2014/main" id="{00000000-0008-0000-0000-00003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524279</xdr:row>
          <xdr:rowOff>38100</xdr:rowOff>
        </xdr:from>
        <xdr:to>
          <xdr:col>8960</xdr:col>
          <xdr:colOff>390525</xdr:colOff>
          <xdr:row>524283</xdr:row>
          <xdr:rowOff>104775</xdr:rowOff>
        </xdr:to>
        <xdr:sp macro="" textlink="">
          <xdr:nvSpPr>
            <xdr:cNvPr id="17978" name="Object 570" hidden="1">
              <a:extLst>
                <a:ext uri="{63B3BB69-23CF-44E3-9099-C40C66FF867C}">
                  <a14:compatExt spid="_x0000_s17978"/>
                </a:ext>
                <a:ext uri="{FF2B5EF4-FFF2-40B4-BE49-F238E27FC236}">
                  <a16:creationId xmlns:a16="http://schemas.microsoft.com/office/drawing/2014/main" id="{00000000-0008-0000-0000-00003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589815</xdr:row>
          <xdr:rowOff>38100</xdr:rowOff>
        </xdr:from>
        <xdr:to>
          <xdr:col>8960</xdr:col>
          <xdr:colOff>390525</xdr:colOff>
          <xdr:row>589819</xdr:row>
          <xdr:rowOff>104775</xdr:rowOff>
        </xdr:to>
        <xdr:sp macro="" textlink="">
          <xdr:nvSpPr>
            <xdr:cNvPr id="17979" name="Object 571" hidden="1">
              <a:extLst>
                <a:ext uri="{63B3BB69-23CF-44E3-9099-C40C66FF867C}">
                  <a14:compatExt spid="_x0000_s17979"/>
                </a:ext>
                <a:ext uri="{FF2B5EF4-FFF2-40B4-BE49-F238E27FC236}">
                  <a16:creationId xmlns:a16="http://schemas.microsoft.com/office/drawing/2014/main" id="{00000000-0008-0000-0000-00003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655351</xdr:row>
          <xdr:rowOff>38100</xdr:rowOff>
        </xdr:from>
        <xdr:to>
          <xdr:col>8960</xdr:col>
          <xdr:colOff>390525</xdr:colOff>
          <xdr:row>655355</xdr:row>
          <xdr:rowOff>104775</xdr:rowOff>
        </xdr:to>
        <xdr:sp macro="" textlink="">
          <xdr:nvSpPr>
            <xdr:cNvPr id="17980" name="Object 572" hidden="1">
              <a:extLst>
                <a:ext uri="{63B3BB69-23CF-44E3-9099-C40C66FF867C}">
                  <a14:compatExt spid="_x0000_s17980"/>
                </a:ext>
                <a:ext uri="{FF2B5EF4-FFF2-40B4-BE49-F238E27FC236}">
                  <a16:creationId xmlns:a16="http://schemas.microsoft.com/office/drawing/2014/main" id="{00000000-0008-0000-0000-00003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720887</xdr:row>
          <xdr:rowOff>38100</xdr:rowOff>
        </xdr:from>
        <xdr:to>
          <xdr:col>8960</xdr:col>
          <xdr:colOff>390525</xdr:colOff>
          <xdr:row>720891</xdr:row>
          <xdr:rowOff>104775</xdr:rowOff>
        </xdr:to>
        <xdr:sp macro="" textlink="">
          <xdr:nvSpPr>
            <xdr:cNvPr id="17981" name="Object 573" hidden="1">
              <a:extLst>
                <a:ext uri="{63B3BB69-23CF-44E3-9099-C40C66FF867C}">
                  <a14:compatExt spid="_x0000_s17981"/>
                </a:ext>
                <a:ext uri="{FF2B5EF4-FFF2-40B4-BE49-F238E27FC236}">
                  <a16:creationId xmlns:a16="http://schemas.microsoft.com/office/drawing/2014/main" id="{00000000-0008-0000-0000-00003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786423</xdr:row>
          <xdr:rowOff>38100</xdr:rowOff>
        </xdr:from>
        <xdr:to>
          <xdr:col>8960</xdr:col>
          <xdr:colOff>390525</xdr:colOff>
          <xdr:row>786427</xdr:row>
          <xdr:rowOff>104775</xdr:rowOff>
        </xdr:to>
        <xdr:sp macro="" textlink="">
          <xdr:nvSpPr>
            <xdr:cNvPr id="17982" name="Object 574" hidden="1">
              <a:extLst>
                <a:ext uri="{63B3BB69-23CF-44E3-9099-C40C66FF867C}">
                  <a14:compatExt spid="_x0000_s17982"/>
                </a:ext>
                <a:ext uri="{FF2B5EF4-FFF2-40B4-BE49-F238E27FC236}">
                  <a16:creationId xmlns:a16="http://schemas.microsoft.com/office/drawing/2014/main" id="{00000000-0008-0000-0000-00003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851959</xdr:row>
          <xdr:rowOff>38100</xdr:rowOff>
        </xdr:from>
        <xdr:to>
          <xdr:col>8960</xdr:col>
          <xdr:colOff>390525</xdr:colOff>
          <xdr:row>851963</xdr:row>
          <xdr:rowOff>104775</xdr:rowOff>
        </xdr:to>
        <xdr:sp macro="" textlink="">
          <xdr:nvSpPr>
            <xdr:cNvPr id="17983" name="Object 575" hidden="1">
              <a:extLst>
                <a:ext uri="{63B3BB69-23CF-44E3-9099-C40C66FF867C}">
                  <a14:compatExt spid="_x0000_s17983"/>
                </a:ext>
                <a:ext uri="{FF2B5EF4-FFF2-40B4-BE49-F238E27FC236}">
                  <a16:creationId xmlns:a16="http://schemas.microsoft.com/office/drawing/2014/main" id="{00000000-0008-0000-0000-00003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917495</xdr:row>
          <xdr:rowOff>38100</xdr:rowOff>
        </xdr:from>
        <xdr:to>
          <xdr:col>8960</xdr:col>
          <xdr:colOff>390525</xdr:colOff>
          <xdr:row>917499</xdr:row>
          <xdr:rowOff>104775</xdr:rowOff>
        </xdr:to>
        <xdr:sp macro="" textlink="">
          <xdr:nvSpPr>
            <xdr:cNvPr id="17984" name="Object 576" hidden="1">
              <a:extLst>
                <a:ext uri="{63B3BB69-23CF-44E3-9099-C40C66FF867C}">
                  <a14:compatExt spid="_x0000_s17984"/>
                </a:ext>
                <a:ext uri="{FF2B5EF4-FFF2-40B4-BE49-F238E27FC236}">
                  <a16:creationId xmlns:a16="http://schemas.microsoft.com/office/drawing/2014/main" id="{00000000-0008-0000-0000-00004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8959</xdr:col>
          <xdr:colOff>238125</xdr:colOff>
          <xdr:row>983031</xdr:row>
          <xdr:rowOff>38100</xdr:rowOff>
        </xdr:from>
        <xdr:to>
          <xdr:col>8960</xdr:col>
          <xdr:colOff>390525</xdr:colOff>
          <xdr:row>983035</xdr:row>
          <xdr:rowOff>104775</xdr:rowOff>
        </xdr:to>
        <xdr:sp macro="" textlink="">
          <xdr:nvSpPr>
            <xdr:cNvPr id="17985" name="Object 577" hidden="1">
              <a:extLst>
                <a:ext uri="{63B3BB69-23CF-44E3-9099-C40C66FF867C}">
                  <a14:compatExt spid="_x0000_s17985"/>
                </a:ext>
                <a:ext uri="{FF2B5EF4-FFF2-40B4-BE49-F238E27FC236}">
                  <a16:creationId xmlns:a16="http://schemas.microsoft.com/office/drawing/2014/main" id="{00000000-0008-0000-0000-00004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0</xdr:row>
          <xdr:rowOff>38100</xdr:rowOff>
        </xdr:from>
        <xdr:to>
          <xdr:col>9216</xdr:col>
          <xdr:colOff>390525</xdr:colOff>
          <xdr:row>4</xdr:row>
          <xdr:rowOff>104775</xdr:rowOff>
        </xdr:to>
        <xdr:sp macro="" textlink="">
          <xdr:nvSpPr>
            <xdr:cNvPr id="17986" name="Object 578" hidden="1">
              <a:extLst>
                <a:ext uri="{63B3BB69-23CF-44E3-9099-C40C66FF867C}">
                  <a14:compatExt spid="_x0000_s17986"/>
                </a:ext>
                <a:ext uri="{FF2B5EF4-FFF2-40B4-BE49-F238E27FC236}">
                  <a16:creationId xmlns:a16="http://schemas.microsoft.com/office/drawing/2014/main" id="{00000000-0008-0000-0000-00004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65527</xdr:row>
          <xdr:rowOff>38100</xdr:rowOff>
        </xdr:from>
        <xdr:to>
          <xdr:col>9216</xdr:col>
          <xdr:colOff>390525</xdr:colOff>
          <xdr:row>65531</xdr:row>
          <xdr:rowOff>104775</xdr:rowOff>
        </xdr:to>
        <xdr:sp macro="" textlink="">
          <xdr:nvSpPr>
            <xdr:cNvPr id="17987" name="Object 579" hidden="1">
              <a:extLst>
                <a:ext uri="{63B3BB69-23CF-44E3-9099-C40C66FF867C}">
                  <a14:compatExt spid="_x0000_s17987"/>
                </a:ext>
                <a:ext uri="{FF2B5EF4-FFF2-40B4-BE49-F238E27FC236}">
                  <a16:creationId xmlns:a16="http://schemas.microsoft.com/office/drawing/2014/main" id="{00000000-0008-0000-0000-00004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131063</xdr:row>
          <xdr:rowOff>38100</xdr:rowOff>
        </xdr:from>
        <xdr:to>
          <xdr:col>9216</xdr:col>
          <xdr:colOff>390525</xdr:colOff>
          <xdr:row>131067</xdr:row>
          <xdr:rowOff>104775</xdr:rowOff>
        </xdr:to>
        <xdr:sp macro="" textlink="">
          <xdr:nvSpPr>
            <xdr:cNvPr id="17988" name="Object 580" hidden="1">
              <a:extLst>
                <a:ext uri="{63B3BB69-23CF-44E3-9099-C40C66FF867C}">
                  <a14:compatExt spid="_x0000_s17988"/>
                </a:ext>
                <a:ext uri="{FF2B5EF4-FFF2-40B4-BE49-F238E27FC236}">
                  <a16:creationId xmlns:a16="http://schemas.microsoft.com/office/drawing/2014/main" id="{00000000-0008-0000-0000-00004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196599</xdr:row>
          <xdr:rowOff>38100</xdr:rowOff>
        </xdr:from>
        <xdr:to>
          <xdr:col>9216</xdr:col>
          <xdr:colOff>390525</xdr:colOff>
          <xdr:row>196603</xdr:row>
          <xdr:rowOff>104775</xdr:rowOff>
        </xdr:to>
        <xdr:sp macro="" textlink="">
          <xdr:nvSpPr>
            <xdr:cNvPr id="17989" name="Object 581" hidden="1">
              <a:extLst>
                <a:ext uri="{63B3BB69-23CF-44E3-9099-C40C66FF867C}">
                  <a14:compatExt spid="_x0000_s17989"/>
                </a:ext>
                <a:ext uri="{FF2B5EF4-FFF2-40B4-BE49-F238E27FC236}">
                  <a16:creationId xmlns:a16="http://schemas.microsoft.com/office/drawing/2014/main" id="{00000000-0008-0000-0000-00004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262135</xdr:row>
          <xdr:rowOff>38100</xdr:rowOff>
        </xdr:from>
        <xdr:to>
          <xdr:col>9216</xdr:col>
          <xdr:colOff>390525</xdr:colOff>
          <xdr:row>262139</xdr:row>
          <xdr:rowOff>104775</xdr:rowOff>
        </xdr:to>
        <xdr:sp macro="" textlink="">
          <xdr:nvSpPr>
            <xdr:cNvPr id="17990" name="Object 582" hidden="1">
              <a:extLst>
                <a:ext uri="{63B3BB69-23CF-44E3-9099-C40C66FF867C}">
                  <a14:compatExt spid="_x0000_s17990"/>
                </a:ext>
                <a:ext uri="{FF2B5EF4-FFF2-40B4-BE49-F238E27FC236}">
                  <a16:creationId xmlns:a16="http://schemas.microsoft.com/office/drawing/2014/main" id="{00000000-0008-0000-0000-00004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327671</xdr:row>
          <xdr:rowOff>38100</xdr:rowOff>
        </xdr:from>
        <xdr:to>
          <xdr:col>9216</xdr:col>
          <xdr:colOff>390525</xdr:colOff>
          <xdr:row>327675</xdr:row>
          <xdr:rowOff>104775</xdr:rowOff>
        </xdr:to>
        <xdr:sp macro="" textlink="">
          <xdr:nvSpPr>
            <xdr:cNvPr id="17991" name="Object 583" hidden="1">
              <a:extLst>
                <a:ext uri="{63B3BB69-23CF-44E3-9099-C40C66FF867C}">
                  <a14:compatExt spid="_x0000_s17991"/>
                </a:ext>
                <a:ext uri="{FF2B5EF4-FFF2-40B4-BE49-F238E27FC236}">
                  <a16:creationId xmlns:a16="http://schemas.microsoft.com/office/drawing/2014/main" id="{00000000-0008-0000-0000-00004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393207</xdr:row>
          <xdr:rowOff>38100</xdr:rowOff>
        </xdr:from>
        <xdr:to>
          <xdr:col>9216</xdr:col>
          <xdr:colOff>390525</xdr:colOff>
          <xdr:row>393211</xdr:row>
          <xdr:rowOff>104775</xdr:rowOff>
        </xdr:to>
        <xdr:sp macro="" textlink="">
          <xdr:nvSpPr>
            <xdr:cNvPr id="17992" name="Object 584" hidden="1">
              <a:extLst>
                <a:ext uri="{63B3BB69-23CF-44E3-9099-C40C66FF867C}">
                  <a14:compatExt spid="_x0000_s17992"/>
                </a:ext>
                <a:ext uri="{FF2B5EF4-FFF2-40B4-BE49-F238E27FC236}">
                  <a16:creationId xmlns:a16="http://schemas.microsoft.com/office/drawing/2014/main" id="{00000000-0008-0000-0000-00004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458743</xdr:row>
          <xdr:rowOff>38100</xdr:rowOff>
        </xdr:from>
        <xdr:to>
          <xdr:col>9216</xdr:col>
          <xdr:colOff>390525</xdr:colOff>
          <xdr:row>458747</xdr:row>
          <xdr:rowOff>104775</xdr:rowOff>
        </xdr:to>
        <xdr:sp macro="" textlink="">
          <xdr:nvSpPr>
            <xdr:cNvPr id="17993" name="Object 585" hidden="1">
              <a:extLst>
                <a:ext uri="{63B3BB69-23CF-44E3-9099-C40C66FF867C}">
                  <a14:compatExt spid="_x0000_s17993"/>
                </a:ext>
                <a:ext uri="{FF2B5EF4-FFF2-40B4-BE49-F238E27FC236}">
                  <a16:creationId xmlns:a16="http://schemas.microsoft.com/office/drawing/2014/main" id="{00000000-0008-0000-0000-00004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524279</xdr:row>
          <xdr:rowOff>38100</xdr:rowOff>
        </xdr:from>
        <xdr:to>
          <xdr:col>9216</xdr:col>
          <xdr:colOff>390525</xdr:colOff>
          <xdr:row>524283</xdr:row>
          <xdr:rowOff>104775</xdr:rowOff>
        </xdr:to>
        <xdr:sp macro="" textlink="">
          <xdr:nvSpPr>
            <xdr:cNvPr id="17994" name="Object 586" hidden="1">
              <a:extLst>
                <a:ext uri="{63B3BB69-23CF-44E3-9099-C40C66FF867C}">
                  <a14:compatExt spid="_x0000_s17994"/>
                </a:ext>
                <a:ext uri="{FF2B5EF4-FFF2-40B4-BE49-F238E27FC236}">
                  <a16:creationId xmlns:a16="http://schemas.microsoft.com/office/drawing/2014/main" id="{00000000-0008-0000-0000-00004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589815</xdr:row>
          <xdr:rowOff>38100</xdr:rowOff>
        </xdr:from>
        <xdr:to>
          <xdr:col>9216</xdr:col>
          <xdr:colOff>390525</xdr:colOff>
          <xdr:row>589819</xdr:row>
          <xdr:rowOff>104775</xdr:rowOff>
        </xdr:to>
        <xdr:sp macro="" textlink="">
          <xdr:nvSpPr>
            <xdr:cNvPr id="17995" name="Object 587" hidden="1">
              <a:extLst>
                <a:ext uri="{63B3BB69-23CF-44E3-9099-C40C66FF867C}">
                  <a14:compatExt spid="_x0000_s17995"/>
                </a:ext>
                <a:ext uri="{FF2B5EF4-FFF2-40B4-BE49-F238E27FC236}">
                  <a16:creationId xmlns:a16="http://schemas.microsoft.com/office/drawing/2014/main" id="{00000000-0008-0000-0000-00004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655351</xdr:row>
          <xdr:rowOff>38100</xdr:rowOff>
        </xdr:from>
        <xdr:to>
          <xdr:col>9216</xdr:col>
          <xdr:colOff>390525</xdr:colOff>
          <xdr:row>655355</xdr:row>
          <xdr:rowOff>104775</xdr:rowOff>
        </xdr:to>
        <xdr:sp macro="" textlink="">
          <xdr:nvSpPr>
            <xdr:cNvPr id="17996" name="Object 588" hidden="1">
              <a:extLst>
                <a:ext uri="{63B3BB69-23CF-44E3-9099-C40C66FF867C}">
                  <a14:compatExt spid="_x0000_s17996"/>
                </a:ext>
                <a:ext uri="{FF2B5EF4-FFF2-40B4-BE49-F238E27FC236}">
                  <a16:creationId xmlns:a16="http://schemas.microsoft.com/office/drawing/2014/main" id="{00000000-0008-0000-0000-00004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720887</xdr:row>
          <xdr:rowOff>38100</xdr:rowOff>
        </xdr:from>
        <xdr:to>
          <xdr:col>9216</xdr:col>
          <xdr:colOff>390525</xdr:colOff>
          <xdr:row>720891</xdr:row>
          <xdr:rowOff>104775</xdr:rowOff>
        </xdr:to>
        <xdr:sp macro="" textlink="">
          <xdr:nvSpPr>
            <xdr:cNvPr id="17997" name="Object 589" hidden="1">
              <a:extLst>
                <a:ext uri="{63B3BB69-23CF-44E3-9099-C40C66FF867C}">
                  <a14:compatExt spid="_x0000_s17997"/>
                </a:ext>
                <a:ext uri="{FF2B5EF4-FFF2-40B4-BE49-F238E27FC236}">
                  <a16:creationId xmlns:a16="http://schemas.microsoft.com/office/drawing/2014/main" id="{00000000-0008-0000-0000-00004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786423</xdr:row>
          <xdr:rowOff>38100</xdr:rowOff>
        </xdr:from>
        <xdr:to>
          <xdr:col>9216</xdr:col>
          <xdr:colOff>390525</xdr:colOff>
          <xdr:row>786427</xdr:row>
          <xdr:rowOff>104775</xdr:rowOff>
        </xdr:to>
        <xdr:sp macro="" textlink="">
          <xdr:nvSpPr>
            <xdr:cNvPr id="17998" name="Object 590" hidden="1">
              <a:extLst>
                <a:ext uri="{63B3BB69-23CF-44E3-9099-C40C66FF867C}">
                  <a14:compatExt spid="_x0000_s17998"/>
                </a:ext>
                <a:ext uri="{FF2B5EF4-FFF2-40B4-BE49-F238E27FC236}">
                  <a16:creationId xmlns:a16="http://schemas.microsoft.com/office/drawing/2014/main" id="{00000000-0008-0000-0000-00004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851959</xdr:row>
          <xdr:rowOff>38100</xdr:rowOff>
        </xdr:from>
        <xdr:to>
          <xdr:col>9216</xdr:col>
          <xdr:colOff>390525</xdr:colOff>
          <xdr:row>851963</xdr:row>
          <xdr:rowOff>104775</xdr:rowOff>
        </xdr:to>
        <xdr:sp macro="" textlink="">
          <xdr:nvSpPr>
            <xdr:cNvPr id="17999" name="Object 591" hidden="1">
              <a:extLst>
                <a:ext uri="{63B3BB69-23CF-44E3-9099-C40C66FF867C}">
                  <a14:compatExt spid="_x0000_s17999"/>
                </a:ext>
                <a:ext uri="{FF2B5EF4-FFF2-40B4-BE49-F238E27FC236}">
                  <a16:creationId xmlns:a16="http://schemas.microsoft.com/office/drawing/2014/main" id="{00000000-0008-0000-0000-00004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917495</xdr:row>
          <xdr:rowOff>38100</xdr:rowOff>
        </xdr:from>
        <xdr:to>
          <xdr:col>9216</xdr:col>
          <xdr:colOff>390525</xdr:colOff>
          <xdr:row>917499</xdr:row>
          <xdr:rowOff>104775</xdr:rowOff>
        </xdr:to>
        <xdr:sp macro="" textlink="">
          <xdr:nvSpPr>
            <xdr:cNvPr id="18000" name="Object 592" hidden="1">
              <a:extLst>
                <a:ext uri="{63B3BB69-23CF-44E3-9099-C40C66FF867C}">
                  <a14:compatExt spid="_x0000_s18000"/>
                </a:ext>
                <a:ext uri="{FF2B5EF4-FFF2-40B4-BE49-F238E27FC236}">
                  <a16:creationId xmlns:a16="http://schemas.microsoft.com/office/drawing/2014/main" id="{00000000-0008-0000-0000-00005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9215</xdr:col>
          <xdr:colOff>238125</xdr:colOff>
          <xdr:row>983031</xdr:row>
          <xdr:rowOff>38100</xdr:rowOff>
        </xdr:from>
        <xdr:to>
          <xdr:col>9216</xdr:col>
          <xdr:colOff>390525</xdr:colOff>
          <xdr:row>983035</xdr:row>
          <xdr:rowOff>104775</xdr:rowOff>
        </xdr:to>
        <xdr:sp macro="" textlink="">
          <xdr:nvSpPr>
            <xdr:cNvPr id="18001" name="Object 593" hidden="1">
              <a:extLst>
                <a:ext uri="{63B3BB69-23CF-44E3-9099-C40C66FF867C}">
                  <a14:compatExt spid="_x0000_s18001"/>
                </a:ext>
                <a:ext uri="{FF2B5EF4-FFF2-40B4-BE49-F238E27FC236}">
                  <a16:creationId xmlns:a16="http://schemas.microsoft.com/office/drawing/2014/main" id="{00000000-0008-0000-0000-00005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0</xdr:row>
          <xdr:rowOff>38100</xdr:rowOff>
        </xdr:from>
        <xdr:to>
          <xdr:col>9472</xdr:col>
          <xdr:colOff>390525</xdr:colOff>
          <xdr:row>4</xdr:row>
          <xdr:rowOff>104775</xdr:rowOff>
        </xdr:to>
        <xdr:sp macro="" textlink="">
          <xdr:nvSpPr>
            <xdr:cNvPr id="18002" name="Object 594" hidden="1">
              <a:extLst>
                <a:ext uri="{63B3BB69-23CF-44E3-9099-C40C66FF867C}">
                  <a14:compatExt spid="_x0000_s18002"/>
                </a:ext>
                <a:ext uri="{FF2B5EF4-FFF2-40B4-BE49-F238E27FC236}">
                  <a16:creationId xmlns:a16="http://schemas.microsoft.com/office/drawing/2014/main" id="{00000000-0008-0000-0000-00005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65527</xdr:row>
          <xdr:rowOff>38100</xdr:rowOff>
        </xdr:from>
        <xdr:to>
          <xdr:col>9472</xdr:col>
          <xdr:colOff>390525</xdr:colOff>
          <xdr:row>65531</xdr:row>
          <xdr:rowOff>104775</xdr:rowOff>
        </xdr:to>
        <xdr:sp macro="" textlink="">
          <xdr:nvSpPr>
            <xdr:cNvPr id="18003" name="Object 595" hidden="1">
              <a:extLst>
                <a:ext uri="{63B3BB69-23CF-44E3-9099-C40C66FF867C}">
                  <a14:compatExt spid="_x0000_s18003"/>
                </a:ext>
                <a:ext uri="{FF2B5EF4-FFF2-40B4-BE49-F238E27FC236}">
                  <a16:creationId xmlns:a16="http://schemas.microsoft.com/office/drawing/2014/main" id="{00000000-0008-0000-0000-00005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131063</xdr:row>
          <xdr:rowOff>38100</xdr:rowOff>
        </xdr:from>
        <xdr:to>
          <xdr:col>9472</xdr:col>
          <xdr:colOff>390525</xdr:colOff>
          <xdr:row>131067</xdr:row>
          <xdr:rowOff>104775</xdr:rowOff>
        </xdr:to>
        <xdr:sp macro="" textlink="">
          <xdr:nvSpPr>
            <xdr:cNvPr id="18004" name="Object 596" hidden="1">
              <a:extLst>
                <a:ext uri="{63B3BB69-23CF-44E3-9099-C40C66FF867C}">
                  <a14:compatExt spid="_x0000_s18004"/>
                </a:ext>
                <a:ext uri="{FF2B5EF4-FFF2-40B4-BE49-F238E27FC236}">
                  <a16:creationId xmlns:a16="http://schemas.microsoft.com/office/drawing/2014/main" id="{00000000-0008-0000-0000-00005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196599</xdr:row>
          <xdr:rowOff>38100</xdr:rowOff>
        </xdr:from>
        <xdr:to>
          <xdr:col>9472</xdr:col>
          <xdr:colOff>390525</xdr:colOff>
          <xdr:row>196603</xdr:row>
          <xdr:rowOff>104775</xdr:rowOff>
        </xdr:to>
        <xdr:sp macro="" textlink="">
          <xdr:nvSpPr>
            <xdr:cNvPr id="18005" name="Object 597" hidden="1">
              <a:extLst>
                <a:ext uri="{63B3BB69-23CF-44E3-9099-C40C66FF867C}">
                  <a14:compatExt spid="_x0000_s18005"/>
                </a:ext>
                <a:ext uri="{FF2B5EF4-FFF2-40B4-BE49-F238E27FC236}">
                  <a16:creationId xmlns:a16="http://schemas.microsoft.com/office/drawing/2014/main" id="{00000000-0008-0000-0000-00005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262135</xdr:row>
          <xdr:rowOff>38100</xdr:rowOff>
        </xdr:from>
        <xdr:to>
          <xdr:col>9472</xdr:col>
          <xdr:colOff>390525</xdr:colOff>
          <xdr:row>262139</xdr:row>
          <xdr:rowOff>104775</xdr:rowOff>
        </xdr:to>
        <xdr:sp macro="" textlink="">
          <xdr:nvSpPr>
            <xdr:cNvPr id="18006" name="Object 598" hidden="1">
              <a:extLst>
                <a:ext uri="{63B3BB69-23CF-44E3-9099-C40C66FF867C}">
                  <a14:compatExt spid="_x0000_s18006"/>
                </a:ext>
                <a:ext uri="{FF2B5EF4-FFF2-40B4-BE49-F238E27FC236}">
                  <a16:creationId xmlns:a16="http://schemas.microsoft.com/office/drawing/2014/main" id="{00000000-0008-0000-0000-00005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327671</xdr:row>
          <xdr:rowOff>38100</xdr:rowOff>
        </xdr:from>
        <xdr:to>
          <xdr:col>9472</xdr:col>
          <xdr:colOff>390525</xdr:colOff>
          <xdr:row>327675</xdr:row>
          <xdr:rowOff>104775</xdr:rowOff>
        </xdr:to>
        <xdr:sp macro="" textlink="">
          <xdr:nvSpPr>
            <xdr:cNvPr id="18007" name="Object 599" hidden="1">
              <a:extLst>
                <a:ext uri="{63B3BB69-23CF-44E3-9099-C40C66FF867C}">
                  <a14:compatExt spid="_x0000_s18007"/>
                </a:ext>
                <a:ext uri="{FF2B5EF4-FFF2-40B4-BE49-F238E27FC236}">
                  <a16:creationId xmlns:a16="http://schemas.microsoft.com/office/drawing/2014/main" id="{00000000-0008-0000-0000-00005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393207</xdr:row>
          <xdr:rowOff>38100</xdr:rowOff>
        </xdr:from>
        <xdr:to>
          <xdr:col>9472</xdr:col>
          <xdr:colOff>390525</xdr:colOff>
          <xdr:row>393211</xdr:row>
          <xdr:rowOff>104775</xdr:rowOff>
        </xdr:to>
        <xdr:sp macro="" textlink="">
          <xdr:nvSpPr>
            <xdr:cNvPr id="18008" name="Object 600" hidden="1">
              <a:extLst>
                <a:ext uri="{63B3BB69-23CF-44E3-9099-C40C66FF867C}">
                  <a14:compatExt spid="_x0000_s18008"/>
                </a:ext>
                <a:ext uri="{FF2B5EF4-FFF2-40B4-BE49-F238E27FC236}">
                  <a16:creationId xmlns:a16="http://schemas.microsoft.com/office/drawing/2014/main" id="{00000000-0008-0000-0000-00005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458743</xdr:row>
          <xdr:rowOff>38100</xdr:rowOff>
        </xdr:from>
        <xdr:to>
          <xdr:col>9472</xdr:col>
          <xdr:colOff>390525</xdr:colOff>
          <xdr:row>458747</xdr:row>
          <xdr:rowOff>104775</xdr:rowOff>
        </xdr:to>
        <xdr:sp macro="" textlink="">
          <xdr:nvSpPr>
            <xdr:cNvPr id="18009" name="Object 601" hidden="1">
              <a:extLst>
                <a:ext uri="{63B3BB69-23CF-44E3-9099-C40C66FF867C}">
                  <a14:compatExt spid="_x0000_s18009"/>
                </a:ext>
                <a:ext uri="{FF2B5EF4-FFF2-40B4-BE49-F238E27FC236}">
                  <a16:creationId xmlns:a16="http://schemas.microsoft.com/office/drawing/2014/main" id="{00000000-0008-0000-0000-00005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524279</xdr:row>
          <xdr:rowOff>38100</xdr:rowOff>
        </xdr:from>
        <xdr:to>
          <xdr:col>9472</xdr:col>
          <xdr:colOff>390525</xdr:colOff>
          <xdr:row>524283</xdr:row>
          <xdr:rowOff>104775</xdr:rowOff>
        </xdr:to>
        <xdr:sp macro="" textlink="">
          <xdr:nvSpPr>
            <xdr:cNvPr id="18010" name="Object 602" hidden="1">
              <a:extLst>
                <a:ext uri="{63B3BB69-23CF-44E3-9099-C40C66FF867C}">
                  <a14:compatExt spid="_x0000_s18010"/>
                </a:ext>
                <a:ext uri="{FF2B5EF4-FFF2-40B4-BE49-F238E27FC236}">
                  <a16:creationId xmlns:a16="http://schemas.microsoft.com/office/drawing/2014/main" id="{00000000-0008-0000-0000-00005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589815</xdr:row>
          <xdr:rowOff>38100</xdr:rowOff>
        </xdr:from>
        <xdr:to>
          <xdr:col>9472</xdr:col>
          <xdr:colOff>390525</xdr:colOff>
          <xdr:row>589819</xdr:row>
          <xdr:rowOff>104775</xdr:rowOff>
        </xdr:to>
        <xdr:sp macro="" textlink="">
          <xdr:nvSpPr>
            <xdr:cNvPr id="18011" name="Object 603" hidden="1">
              <a:extLst>
                <a:ext uri="{63B3BB69-23CF-44E3-9099-C40C66FF867C}">
                  <a14:compatExt spid="_x0000_s18011"/>
                </a:ext>
                <a:ext uri="{FF2B5EF4-FFF2-40B4-BE49-F238E27FC236}">
                  <a16:creationId xmlns:a16="http://schemas.microsoft.com/office/drawing/2014/main" id="{00000000-0008-0000-0000-00005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655351</xdr:row>
          <xdr:rowOff>38100</xdr:rowOff>
        </xdr:from>
        <xdr:to>
          <xdr:col>9472</xdr:col>
          <xdr:colOff>390525</xdr:colOff>
          <xdr:row>655355</xdr:row>
          <xdr:rowOff>104775</xdr:rowOff>
        </xdr:to>
        <xdr:sp macro="" textlink="">
          <xdr:nvSpPr>
            <xdr:cNvPr id="18012" name="Object 604" hidden="1">
              <a:extLst>
                <a:ext uri="{63B3BB69-23CF-44E3-9099-C40C66FF867C}">
                  <a14:compatExt spid="_x0000_s18012"/>
                </a:ext>
                <a:ext uri="{FF2B5EF4-FFF2-40B4-BE49-F238E27FC236}">
                  <a16:creationId xmlns:a16="http://schemas.microsoft.com/office/drawing/2014/main" id="{00000000-0008-0000-0000-00005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720887</xdr:row>
          <xdr:rowOff>38100</xdr:rowOff>
        </xdr:from>
        <xdr:to>
          <xdr:col>9472</xdr:col>
          <xdr:colOff>390525</xdr:colOff>
          <xdr:row>720891</xdr:row>
          <xdr:rowOff>104775</xdr:rowOff>
        </xdr:to>
        <xdr:sp macro="" textlink="">
          <xdr:nvSpPr>
            <xdr:cNvPr id="18013" name="Object 605" hidden="1">
              <a:extLst>
                <a:ext uri="{63B3BB69-23CF-44E3-9099-C40C66FF867C}">
                  <a14:compatExt spid="_x0000_s18013"/>
                </a:ext>
                <a:ext uri="{FF2B5EF4-FFF2-40B4-BE49-F238E27FC236}">
                  <a16:creationId xmlns:a16="http://schemas.microsoft.com/office/drawing/2014/main" id="{00000000-0008-0000-0000-00005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786423</xdr:row>
          <xdr:rowOff>38100</xdr:rowOff>
        </xdr:from>
        <xdr:to>
          <xdr:col>9472</xdr:col>
          <xdr:colOff>390525</xdr:colOff>
          <xdr:row>786427</xdr:row>
          <xdr:rowOff>104775</xdr:rowOff>
        </xdr:to>
        <xdr:sp macro="" textlink="">
          <xdr:nvSpPr>
            <xdr:cNvPr id="18014" name="Object 606" hidden="1">
              <a:extLst>
                <a:ext uri="{63B3BB69-23CF-44E3-9099-C40C66FF867C}">
                  <a14:compatExt spid="_x0000_s18014"/>
                </a:ext>
                <a:ext uri="{FF2B5EF4-FFF2-40B4-BE49-F238E27FC236}">
                  <a16:creationId xmlns:a16="http://schemas.microsoft.com/office/drawing/2014/main" id="{00000000-0008-0000-0000-00005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851959</xdr:row>
          <xdr:rowOff>38100</xdr:rowOff>
        </xdr:from>
        <xdr:to>
          <xdr:col>9472</xdr:col>
          <xdr:colOff>390525</xdr:colOff>
          <xdr:row>851963</xdr:row>
          <xdr:rowOff>104775</xdr:rowOff>
        </xdr:to>
        <xdr:sp macro="" textlink="">
          <xdr:nvSpPr>
            <xdr:cNvPr id="18015" name="Object 607" hidden="1">
              <a:extLst>
                <a:ext uri="{63B3BB69-23CF-44E3-9099-C40C66FF867C}">
                  <a14:compatExt spid="_x0000_s18015"/>
                </a:ext>
                <a:ext uri="{FF2B5EF4-FFF2-40B4-BE49-F238E27FC236}">
                  <a16:creationId xmlns:a16="http://schemas.microsoft.com/office/drawing/2014/main" id="{00000000-0008-0000-0000-00005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917495</xdr:row>
          <xdr:rowOff>38100</xdr:rowOff>
        </xdr:from>
        <xdr:to>
          <xdr:col>9472</xdr:col>
          <xdr:colOff>390525</xdr:colOff>
          <xdr:row>917499</xdr:row>
          <xdr:rowOff>104775</xdr:rowOff>
        </xdr:to>
        <xdr:sp macro="" textlink="">
          <xdr:nvSpPr>
            <xdr:cNvPr id="18016" name="Object 608" hidden="1">
              <a:extLst>
                <a:ext uri="{63B3BB69-23CF-44E3-9099-C40C66FF867C}">
                  <a14:compatExt spid="_x0000_s18016"/>
                </a:ext>
                <a:ext uri="{FF2B5EF4-FFF2-40B4-BE49-F238E27FC236}">
                  <a16:creationId xmlns:a16="http://schemas.microsoft.com/office/drawing/2014/main" id="{00000000-0008-0000-0000-00006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9471</xdr:col>
          <xdr:colOff>238125</xdr:colOff>
          <xdr:row>983031</xdr:row>
          <xdr:rowOff>38100</xdr:rowOff>
        </xdr:from>
        <xdr:to>
          <xdr:col>9472</xdr:col>
          <xdr:colOff>390525</xdr:colOff>
          <xdr:row>983035</xdr:row>
          <xdr:rowOff>104775</xdr:rowOff>
        </xdr:to>
        <xdr:sp macro="" textlink="">
          <xdr:nvSpPr>
            <xdr:cNvPr id="18017" name="Object 609" hidden="1">
              <a:extLst>
                <a:ext uri="{63B3BB69-23CF-44E3-9099-C40C66FF867C}">
                  <a14:compatExt spid="_x0000_s18017"/>
                </a:ext>
                <a:ext uri="{FF2B5EF4-FFF2-40B4-BE49-F238E27FC236}">
                  <a16:creationId xmlns:a16="http://schemas.microsoft.com/office/drawing/2014/main" id="{00000000-0008-0000-0000-00006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0</xdr:row>
          <xdr:rowOff>38100</xdr:rowOff>
        </xdr:from>
        <xdr:to>
          <xdr:col>9728</xdr:col>
          <xdr:colOff>390525</xdr:colOff>
          <xdr:row>4</xdr:row>
          <xdr:rowOff>104775</xdr:rowOff>
        </xdr:to>
        <xdr:sp macro="" textlink="">
          <xdr:nvSpPr>
            <xdr:cNvPr id="18018" name="Object 610" hidden="1">
              <a:extLst>
                <a:ext uri="{63B3BB69-23CF-44E3-9099-C40C66FF867C}">
                  <a14:compatExt spid="_x0000_s18018"/>
                </a:ext>
                <a:ext uri="{FF2B5EF4-FFF2-40B4-BE49-F238E27FC236}">
                  <a16:creationId xmlns:a16="http://schemas.microsoft.com/office/drawing/2014/main" id="{00000000-0008-0000-0000-00006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65527</xdr:row>
          <xdr:rowOff>38100</xdr:rowOff>
        </xdr:from>
        <xdr:to>
          <xdr:col>9728</xdr:col>
          <xdr:colOff>390525</xdr:colOff>
          <xdr:row>65531</xdr:row>
          <xdr:rowOff>104775</xdr:rowOff>
        </xdr:to>
        <xdr:sp macro="" textlink="">
          <xdr:nvSpPr>
            <xdr:cNvPr id="18019" name="Object 611" hidden="1">
              <a:extLst>
                <a:ext uri="{63B3BB69-23CF-44E3-9099-C40C66FF867C}">
                  <a14:compatExt spid="_x0000_s18019"/>
                </a:ext>
                <a:ext uri="{FF2B5EF4-FFF2-40B4-BE49-F238E27FC236}">
                  <a16:creationId xmlns:a16="http://schemas.microsoft.com/office/drawing/2014/main" id="{00000000-0008-0000-0000-00006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131063</xdr:row>
          <xdr:rowOff>38100</xdr:rowOff>
        </xdr:from>
        <xdr:to>
          <xdr:col>9728</xdr:col>
          <xdr:colOff>390525</xdr:colOff>
          <xdr:row>131067</xdr:row>
          <xdr:rowOff>104775</xdr:rowOff>
        </xdr:to>
        <xdr:sp macro="" textlink="">
          <xdr:nvSpPr>
            <xdr:cNvPr id="18020" name="Object 612" hidden="1">
              <a:extLst>
                <a:ext uri="{63B3BB69-23CF-44E3-9099-C40C66FF867C}">
                  <a14:compatExt spid="_x0000_s18020"/>
                </a:ext>
                <a:ext uri="{FF2B5EF4-FFF2-40B4-BE49-F238E27FC236}">
                  <a16:creationId xmlns:a16="http://schemas.microsoft.com/office/drawing/2014/main" id="{00000000-0008-0000-0000-00006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196599</xdr:row>
          <xdr:rowOff>38100</xdr:rowOff>
        </xdr:from>
        <xdr:to>
          <xdr:col>9728</xdr:col>
          <xdr:colOff>390525</xdr:colOff>
          <xdr:row>196603</xdr:row>
          <xdr:rowOff>104775</xdr:rowOff>
        </xdr:to>
        <xdr:sp macro="" textlink="">
          <xdr:nvSpPr>
            <xdr:cNvPr id="18021" name="Object 613" hidden="1">
              <a:extLst>
                <a:ext uri="{63B3BB69-23CF-44E3-9099-C40C66FF867C}">
                  <a14:compatExt spid="_x0000_s18021"/>
                </a:ext>
                <a:ext uri="{FF2B5EF4-FFF2-40B4-BE49-F238E27FC236}">
                  <a16:creationId xmlns:a16="http://schemas.microsoft.com/office/drawing/2014/main" id="{00000000-0008-0000-0000-00006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262135</xdr:row>
          <xdr:rowOff>38100</xdr:rowOff>
        </xdr:from>
        <xdr:to>
          <xdr:col>9728</xdr:col>
          <xdr:colOff>390525</xdr:colOff>
          <xdr:row>262139</xdr:row>
          <xdr:rowOff>104775</xdr:rowOff>
        </xdr:to>
        <xdr:sp macro="" textlink="">
          <xdr:nvSpPr>
            <xdr:cNvPr id="18022" name="Object 614" hidden="1">
              <a:extLst>
                <a:ext uri="{63B3BB69-23CF-44E3-9099-C40C66FF867C}">
                  <a14:compatExt spid="_x0000_s18022"/>
                </a:ext>
                <a:ext uri="{FF2B5EF4-FFF2-40B4-BE49-F238E27FC236}">
                  <a16:creationId xmlns:a16="http://schemas.microsoft.com/office/drawing/2014/main" id="{00000000-0008-0000-0000-00006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327671</xdr:row>
          <xdr:rowOff>38100</xdr:rowOff>
        </xdr:from>
        <xdr:to>
          <xdr:col>9728</xdr:col>
          <xdr:colOff>390525</xdr:colOff>
          <xdr:row>327675</xdr:row>
          <xdr:rowOff>104775</xdr:rowOff>
        </xdr:to>
        <xdr:sp macro="" textlink="">
          <xdr:nvSpPr>
            <xdr:cNvPr id="18023" name="Object 615" hidden="1">
              <a:extLst>
                <a:ext uri="{63B3BB69-23CF-44E3-9099-C40C66FF867C}">
                  <a14:compatExt spid="_x0000_s18023"/>
                </a:ext>
                <a:ext uri="{FF2B5EF4-FFF2-40B4-BE49-F238E27FC236}">
                  <a16:creationId xmlns:a16="http://schemas.microsoft.com/office/drawing/2014/main" id="{00000000-0008-0000-0000-00006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393207</xdr:row>
          <xdr:rowOff>38100</xdr:rowOff>
        </xdr:from>
        <xdr:to>
          <xdr:col>9728</xdr:col>
          <xdr:colOff>390525</xdr:colOff>
          <xdr:row>393211</xdr:row>
          <xdr:rowOff>104775</xdr:rowOff>
        </xdr:to>
        <xdr:sp macro="" textlink="">
          <xdr:nvSpPr>
            <xdr:cNvPr id="18024" name="Object 616" hidden="1">
              <a:extLst>
                <a:ext uri="{63B3BB69-23CF-44E3-9099-C40C66FF867C}">
                  <a14:compatExt spid="_x0000_s18024"/>
                </a:ext>
                <a:ext uri="{FF2B5EF4-FFF2-40B4-BE49-F238E27FC236}">
                  <a16:creationId xmlns:a16="http://schemas.microsoft.com/office/drawing/2014/main" id="{00000000-0008-0000-0000-00006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458743</xdr:row>
          <xdr:rowOff>38100</xdr:rowOff>
        </xdr:from>
        <xdr:to>
          <xdr:col>9728</xdr:col>
          <xdr:colOff>390525</xdr:colOff>
          <xdr:row>458747</xdr:row>
          <xdr:rowOff>104775</xdr:rowOff>
        </xdr:to>
        <xdr:sp macro="" textlink="">
          <xdr:nvSpPr>
            <xdr:cNvPr id="18025" name="Object 617" hidden="1">
              <a:extLst>
                <a:ext uri="{63B3BB69-23CF-44E3-9099-C40C66FF867C}">
                  <a14:compatExt spid="_x0000_s18025"/>
                </a:ext>
                <a:ext uri="{FF2B5EF4-FFF2-40B4-BE49-F238E27FC236}">
                  <a16:creationId xmlns:a16="http://schemas.microsoft.com/office/drawing/2014/main" id="{00000000-0008-0000-0000-00006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524279</xdr:row>
          <xdr:rowOff>38100</xdr:rowOff>
        </xdr:from>
        <xdr:to>
          <xdr:col>9728</xdr:col>
          <xdr:colOff>390525</xdr:colOff>
          <xdr:row>524283</xdr:row>
          <xdr:rowOff>104775</xdr:rowOff>
        </xdr:to>
        <xdr:sp macro="" textlink="">
          <xdr:nvSpPr>
            <xdr:cNvPr id="18026" name="Object 618" hidden="1">
              <a:extLst>
                <a:ext uri="{63B3BB69-23CF-44E3-9099-C40C66FF867C}">
                  <a14:compatExt spid="_x0000_s18026"/>
                </a:ext>
                <a:ext uri="{FF2B5EF4-FFF2-40B4-BE49-F238E27FC236}">
                  <a16:creationId xmlns:a16="http://schemas.microsoft.com/office/drawing/2014/main" id="{00000000-0008-0000-0000-00006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589815</xdr:row>
          <xdr:rowOff>38100</xdr:rowOff>
        </xdr:from>
        <xdr:to>
          <xdr:col>9728</xdr:col>
          <xdr:colOff>390525</xdr:colOff>
          <xdr:row>589819</xdr:row>
          <xdr:rowOff>104775</xdr:rowOff>
        </xdr:to>
        <xdr:sp macro="" textlink="">
          <xdr:nvSpPr>
            <xdr:cNvPr id="18027" name="Object 619" hidden="1">
              <a:extLst>
                <a:ext uri="{63B3BB69-23CF-44E3-9099-C40C66FF867C}">
                  <a14:compatExt spid="_x0000_s18027"/>
                </a:ext>
                <a:ext uri="{FF2B5EF4-FFF2-40B4-BE49-F238E27FC236}">
                  <a16:creationId xmlns:a16="http://schemas.microsoft.com/office/drawing/2014/main" id="{00000000-0008-0000-0000-00006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655351</xdr:row>
          <xdr:rowOff>38100</xdr:rowOff>
        </xdr:from>
        <xdr:to>
          <xdr:col>9728</xdr:col>
          <xdr:colOff>390525</xdr:colOff>
          <xdr:row>655355</xdr:row>
          <xdr:rowOff>104775</xdr:rowOff>
        </xdr:to>
        <xdr:sp macro="" textlink="">
          <xdr:nvSpPr>
            <xdr:cNvPr id="18028" name="Object 620" hidden="1">
              <a:extLst>
                <a:ext uri="{63B3BB69-23CF-44E3-9099-C40C66FF867C}">
                  <a14:compatExt spid="_x0000_s18028"/>
                </a:ext>
                <a:ext uri="{FF2B5EF4-FFF2-40B4-BE49-F238E27FC236}">
                  <a16:creationId xmlns:a16="http://schemas.microsoft.com/office/drawing/2014/main" id="{00000000-0008-0000-0000-00006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720887</xdr:row>
          <xdr:rowOff>38100</xdr:rowOff>
        </xdr:from>
        <xdr:to>
          <xdr:col>9728</xdr:col>
          <xdr:colOff>390525</xdr:colOff>
          <xdr:row>720891</xdr:row>
          <xdr:rowOff>104775</xdr:rowOff>
        </xdr:to>
        <xdr:sp macro="" textlink="">
          <xdr:nvSpPr>
            <xdr:cNvPr id="18029" name="Object 621" hidden="1">
              <a:extLst>
                <a:ext uri="{63B3BB69-23CF-44E3-9099-C40C66FF867C}">
                  <a14:compatExt spid="_x0000_s18029"/>
                </a:ext>
                <a:ext uri="{FF2B5EF4-FFF2-40B4-BE49-F238E27FC236}">
                  <a16:creationId xmlns:a16="http://schemas.microsoft.com/office/drawing/2014/main" id="{00000000-0008-0000-0000-00006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786423</xdr:row>
          <xdr:rowOff>38100</xdr:rowOff>
        </xdr:from>
        <xdr:to>
          <xdr:col>9728</xdr:col>
          <xdr:colOff>390525</xdr:colOff>
          <xdr:row>786427</xdr:row>
          <xdr:rowOff>104775</xdr:rowOff>
        </xdr:to>
        <xdr:sp macro="" textlink="">
          <xdr:nvSpPr>
            <xdr:cNvPr id="18030" name="Object 622" hidden="1">
              <a:extLst>
                <a:ext uri="{63B3BB69-23CF-44E3-9099-C40C66FF867C}">
                  <a14:compatExt spid="_x0000_s18030"/>
                </a:ext>
                <a:ext uri="{FF2B5EF4-FFF2-40B4-BE49-F238E27FC236}">
                  <a16:creationId xmlns:a16="http://schemas.microsoft.com/office/drawing/2014/main" id="{00000000-0008-0000-0000-00006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851959</xdr:row>
          <xdr:rowOff>38100</xdr:rowOff>
        </xdr:from>
        <xdr:to>
          <xdr:col>9728</xdr:col>
          <xdr:colOff>390525</xdr:colOff>
          <xdr:row>851963</xdr:row>
          <xdr:rowOff>104775</xdr:rowOff>
        </xdr:to>
        <xdr:sp macro="" textlink="">
          <xdr:nvSpPr>
            <xdr:cNvPr id="18031" name="Object 623" hidden="1">
              <a:extLst>
                <a:ext uri="{63B3BB69-23CF-44E3-9099-C40C66FF867C}">
                  <a14:compatExt spid="_x0000_s18031"/>
                </a:ext>
                <a:ext uri="{FF2B5EF4-FFF2-40B4-BE49-F238E27FC236}">
                  <a16:creationId xmlns:a16="http://schemas.microsoft.com/office/drawing/2014/main" id="{00000000-0008-0000-0000-00006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917495</xdr:row>
          <xdr:rowOff>38100</xdr:rowOff>
        </xdr:from>
        <xdr:to>
          <xdr:col>9728</xdr:col>
          <xdr:colOff>390525</xdr:colOff>
          <xdr:row>917499</xdr:row>
          <xdr:rowOff>104775</xdr:rowOff>
        </xdr:to>
        <xdr:sp macro="" textlink="">
          <xdr:nvSpPr>
            <xdr:cNvPr id="18032" name="Object 624" hidden="1">
              <a:extLst>
                <a:ext uri="{63B3BB69-23CF-44E3-9099-C40C66FF867C}">
                  <a14:compatExt spid="_x0000_s18032"/>
                </a:ext>
                <a:ext uri="{FF2B5EF4-FFF2-40B4-BE49-F238E27FC236}">
                  <a16:creationId xmlns:a16="http://schemas.microsoft.com/office/drawing/2014/main" id="{00000000-0008-0000-0000-00007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9727</xdr:col>
          <xdr:colOff>238125</xdr:colOff>
          <xdr:row>983031</xdr:row>
          <xdr:rowOff>38100</xdr:rowOff>
        </xdr:from>
        <xdr:to>
          <xdr:col>9728</xdr:col>
          <xdr:colOff>390525</xdr:colOff>
          <xdr:row>983035</xdr:row>
          <xdr:rowOff>104775</xdr:rowOff>
        </xdr:to>
        <xdr:sp macro="" textlink="">
          <xdr:nvSpPr>
            <xdr:cNvPr id="18033" name="Object 625" hidden="1">
              <a:extLst>
                <a:ext uri="{63B3BB69-23CF-44E3-9099-C40C66FF867C}">
                  <a14:compatExt spid="_x0000_s18033"/>
                </a:ext>
                <a:ext uri="{FF2B5EF4-FFF2-40B4-BE49-F238E27FC236}">
                  <a16:creationId xmlns:a16="http://schemas.microsoft.com/office/drawing/2014/main" id="{00000000-0008-0000-0000-00007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0</xdr:row>
          <xdr:rowOff>38100</xdr:rowOff>
        </xdr:from>
        <xdr:to>
          <xdr:col>9984</xdr:col>
          <xdr:colOff>390525</xdr:colOff>
          <xdr:row>4</xdr:row>
          <xdr:rowOff>104775</xdr:rowOff>
        </xdr:to>
        <xdr:sp macro="" textlink="">
          <xdr:nvSpPr>
            <xdr:cNvPr id="18034" name="Object 626" hidden="1">
              <a:extLst>
                <a:ext uri="{63B3BB69-23CF-44E3-9099-C40C66FF867C}">
                  <a14:compatExt spid="_x0000_s18034"/>
                </a:ext>
                <a:ext uri="{FF2B5EF4-FFF2-40B4-BE49-F238E27FC236}">
                  <a16:creationId xmlns:a16="http://schemas.microsoft.com/office/drawing/2014/main" id="{00000000-0008-0000-0000-00007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65527</xdr:row>
          <xdr:rowOff>38100</xdr:rowOff>
        </xdr:from>
        <xdr:to>
          <xdr:col>9984</xdr:col>
          <xdr:colOff>390525</xdr:colOff>
          <xdr:row>65531</xdr:row>
          <xdr:rowOff>104775</xdr:rowOff>
        </xdr:to>
        <xdr:sp macro="" textlink="">
          <xdr:nvSpPr>
            <xdr:cNvPr id="18035" name="Object 627" hidden="1">
              <a:extLst>
                <a:ext uri="{63B3BB69-23CF-44E3-9099-C40C66FF867C}">
                  <a14:compatExt spid="_x0000_s18035"/>
                </a:ext>
                <a:ext uri="{FF2B5EF4-FFF2-40B4-BE49-F238E27FC236}">
                  <a16:creationId xmlns:a16="http://schemas.microsoft.com/office/drawing/2014/main" id="{00000000-0008-0000-0000-00007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131063</xdr:row>
          <xdr:rowOff>38100</xdr:rowOff>
        </xdr:from>
        <xdr:to>
          <xdr:col>9984</xdr:col>
          <xdr:colOff>390525</xdr:colOff>
          <xdr:row>131067</xdr:row>
          <xdr:rowOff>104775</xdr:rowOff>
        </xdr:to>
        <xdr:sp macro="" textlink="">
          <xdr:nvSpPr>
            <xdr:cNvPr id="18036" name="Object 628" hidden="1">
              <a:extLst>
                <a:ext uri="{63B3BB69-23CF-44E3-9099-C40C66FF867C}">
                  <a14:compatExt spid="_x0000_s18036"/>
                </a:ext>
                <a:ext uri="{FF2B5EF4-FFF2-40B4-BE49-F238E27FC236}">
                  <a16:creationId xmlns:a16="http://schemas.microsoft.com/office/drawing/2014/main" id="{00000000-0008-0000-0000-00007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196599</xdr:row>
          <xdr:rowOff>38100</xdr:rowOff>
        </xdr:from>
        <xdr:to>
          <xdr:col>9984</xdr:col>
          <xdr:colOff>390525</xdr:colOff>
          <xdr:row>196603</xdr:row>
          <xdr:rowOff>104775</xdr:rowOff>
        </xdr:to>
        <xdr:sp macro="" textlink="">
          <xdr:nvSpPr>
            <xdr:cNvPr id="18037" name="Object 629" hidden="1">
              <a:extLst>
                <a:ext uri="{63B3BB69-23CF-44E3-9099-C40C66FF867C}">
                  <a14:compatExt spid="_x0000_s18037"/>
                </a:ext>
                <a:ext uri="{FF2B5EF4-FFF2-40B4-BE49-F238E27FC236}">
                  <a16:creationId xmlns:a16="http://schemas.microsoft.com/office/drawing/2014/main" id="{00000000-0008-0000-0000-00007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262135</xdr:row>
          <xdr:rowOff>38100</xdr:rowOff>
        </xdr:from>
        <xdr:to>
          <xdr:col>9984</xdr:col>
          <xdr:colOff>390525</xdr:colOff>
          <xdr:row>262139</xdr:row>
          <xdr:rowOff>104775</xdr:rowOff>
        </xdr:to>
        <xdr:sp macro="" textlink="">
          <xdr:nvSpPr>
            <xdr:cNvPr id="18038" name="Object 630" hidden="1">
              <a:extLst>
                <a:ext uri="{63B3BB69-23CF-44E3-9099-C40C66FF867C}">
                  <a14:compatExt spid="_x0000_s18038"/>
                </a:ext>
                <a:ext uri="{FF2B5EF4-FFF2-40B4-BE49-F238E27FC236}">
                  <a16:creationId xmlns:a16="http://schemas.microsoft.com/office/drawing/2014/main" id="{00000000-0008-0000-0000-00007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327671</xdr:row>
          <xdr:rowOff>38100</xdr:rowOff>
        </xdr:from>
        <xdr:to>
          <xdr:col>9984</xdr:col>
          <xdr:colOff>390525</xdr:colOff>
          <xdr:row>327675</xdr:row>
          <xdr:rowOff>104775</xdr:rowOff>
        </xdr:to>
        <xdr:sp macro="" textlink="">
          <xdr:nvSpPr>
            <xdr:cNvPr id="18039" name="Object 631" hidden="1">
              <a:extLst>
                <a:ext uri="{63B3BB69-23CF-44E3-9099-C40C66FF867C}">
                  <a14:compatExt spid="_x0000_s18039"/>
                </a:ext>
                <a:ext uri="{FF2B5EF4-FFF2-40B4-BE49-F238E27FC236}">
                  <a16:creationId xmlns:a16="http://schemas.microsoft.com/office/drawing/2014/main" id="{00000000-0008-0000-0000-00007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393207</xdr:row>
          <xdr:rowOff>38100</xdr:rowOff>
        </xdr:from>
        <xdr:to>
          <xdr:col>9984</xdr:col>
          <xdr:colOff>390525</xdr:colOff>
          <xdr:row>393211</xdr:row>
          <xdr:rowOff>104775</xdr:rowOff>
        </xdr:to>
        <xdr:sp macro="" textlink="">
          <xdr:nvSpPr>
            <xdr:cNvPr id="18040" name="Object 632" hidden="1">
              <a:extLst>
                <a:ext uri="{63B3BB69-23CF-44E3-9099-C40C66FF867C}">
                  <a14:compatExt spid="_x0000_s18040"/>
                </a:ext>
                <a:ext uri="{FF2B5EF4-FFF2-40B4-BE49-F238E27FC236}">
                  <a16:creationId xmlns:a16="http://schemas.microsoft.com/office/drawing/2014/main" id="{00000000-0008-0000-0000-00007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458743</xdr:row>
          <xdr:rowOff>38100</xdr:rowOff>
        </xdr:from>
        <xdr:to>
          <xdr:col>9984</xdr:col>
          <xdr:colOff>390525</xdr:colOff>
          <xdr:row>458747</xdr:row>
          <xdr:rowOff>104775</xdr:rowOff>
        </xdr:to>
        <xdr:sp macro="" textlink="">
          <xdr:nvSpPr>
            <xdr:cNvPr id="18041" name="Object 633" hidden="1">
              <a:extLst>
                <a:ext uri="{63B3BB69-23CF-44E3-9099-C40C66FF867C}">
                  <a14:compatExt spid="_x0000_s18041"/>
                </a:ext>
                <a:ext uri="{FF2B5EF4-FFF2-40B4-BE49-F238E27FC236}">
                  <a16:creationId xmlns:a16="http://schemas.microsoft.com/office/drawing/2014/main" id="{00000000-0008-0000-0000-00007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524279</xdr:row>
          <xdr:rowOff>38100</xdr:rowOff>
        </xdr:from>
        <xdr:to>
          <xdr:col>9984</xdr:col>
          <xdr:colOff>390525</xdr:colOff>
          <xdr:row>524283</xdr:row>
          <xdr:rowOff>104775</xdr:rowOff>
        </xdr:to>
        <xdr:sp macro="" textlink="">
          <xdr:nvSpPr>
            <xdr:cNvPr id="18042" name="Object 634" hidden="1">
              <a:extLst>
                <a:ext uri="{63B3BB69-23CF-44E3-9099-C40C66FF867C}">
                  <a14:compatExt spid="_x0000_s18042"/>
                </a:ext>
                <a:ext uri="{FF2B5EF4-FFF2-40B4-BE49-F238E27FC236}">
                  <a16:creationId xmlns:a16="http://schemas.microsoft.com/office/drawing/2014/main" id="{00000000-0008-0000-0000-00007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589815</xdr:row>
          <xdr:rowOff>38100</xdr:rowOff>
        </xdr:from>
        <xdr:to>
          <xdr:col>9984</xdr:col>
          <xdr:colOff>390525</xdr:colOff>
          <xdr:row>589819</xdr:row>
          <xdr:rowOff>104775</xdr:rowOff>
        </xdr:to>
        <xdr:sp macro="" textlink="">
          <xdr:nvSpPr>
            <xdr:cNvPr id="18043" name="Object 635" hidden="1">
              <a:extLst>
                <a:ext uri="{63B3BB69-23CF-44E3-9099-C40C66FF867C}">
                  <a14:compatExt spid="_x0000_s18043"/>
                </a:ext>
                <a:ext uri="{FF2B5EF4-FFF2-40B4-BE49-F238E27FC236}">
                  <a16:creationId xmlns:a16="http://schemas.microsoft.com/office/drawing/2014/main" id="{00000000-0008-0000-0000-00007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655351</xdr:row>
          <xdr:rowOff>38100</xdr:rowOff>
        </xdr:from>
        <xdr:to>
          <xdr:col>9984</xdr:col>
          <xdr:colOff>390525</xdr:colOff>
          <xdr:row>655355</xdr:row>
          <xdr:rowOff>104775</xdr:rowOff>
        </xdr:to>
        <xdr:sp macro="" textlink="">
          <xdr:nvSpPr>
            <xdr:cNvPr id="18044" name="Object 636" hidden="1">
              <a:extLst>
                <a:ext uri="{63B3BB69-23CF-44E3-9099-C40C66FF867C}">
                  <a14:compatExt spid="_x0000_s18044"/>
                </a:ext>
                <a:ext uri="{FF2B5EF4-FFF2-40B4-BE49-F238E27FC236}">
                  <a16:creationId xmlns:a16="http://schemas.microsoft.com/office/drawing/2014/main" id="{00000000-0008-0000-0000-00007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720887</xdr:row>
          <xdr:rowOff>38100</xdr:rowOff>
        </xdr:from>
        <xdr:to>
          <xdr:col>9984</xdr:col>
          <xdr:colOff>390525</xdr:colOff>
          <xdr:row>720891</xdr:row>
          <xdr:rowOff>104775</xdr:rowOff>
        </xdr:to>
        <xdr:sp macro="" textlink="">
          <xdr:nvSpPr>
            <xdr:cNvPr id="18045" name="Object 637" hidden="1">
              <a:extLst>
                <a:ext uri="{63B3BB69-23CF-44E3-9099-C40C66FF867C}">
                  <a14:compatExt spid="_x0000_s18045"/>
                </a:ext>
                <a:ext uri="{FF2B5EF4-FFF2-40B4-BE49-F238E27FC236}">
                  <a16:creationId xmlns:a16="http://schemas.microsoft.com/office/drawing/2014/main" id="{00000000-0008-0000-0000-00007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786423</xdr:row>
          <xdr:rowOff>38100</xdr:rowOff>
        </xdr:from>
        <xdr:to>
          <xdr:col>9984</xdr:col>
          <xdr:colOff>390525</xdr:colOff>
          <xdr:row>786427</xdr:row>
          <xdr:rowOff>104775</xdr:rowOff>
        </xdr:to>
        <xdr:sp macro="" textlink="">
          <xdr:nvSpPr>
            <xdr:cNvPr id="18046" name="Object 638" hidden="1">
              <a:extLst>
                <a:ext uri="{63B3BB69-23CF-44E3-9099-C40C66FF867C}">
                  <a14:compatExt spid="_x0000_s18046"/>
                </a:ext>
                <a:ext uri="{FF2B5EF4-FFF2-40B4-BE49-F238E27FC236}">
                  <a16:creationId xmlns:a16="http://schemas.microsoft.com/office/drawing/2014/main" id="{00000000-0008-0000-0000-00007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851959</xdr:row>
          <xdr:rowOff>38100</xdr:rowOff>
        </xdr:from>
        <xdr:to>
          <xdr:col>9984</xdr:col>
          <xdr:colOff>390525</xdr:colOff>
          <xdr:row>851963</xdr:row>
          <xdr:rowOff>104775</xdr:rowOff>
        </xdr:to>
        <xdr:sp macro="" textlink="">
          <xdr:nvSpPr>
            <xdr:cNvPr id="18047" name="Object 639" hidden="1">
              <a:extLst>
                <a:ext uri="{63B3BB69-23CF-44E3-9099-C40C66FF867C}">
                  <a14:compatExt spid="_x0000_s18047"/>
                </a:ext>
                <a:ext uri="{FF2B5EF4-FFF2-40B4-BE49-F238E27FC236}">
                  <a16:creationId xmlns:a16="http://schemas.microsoft.com/office/drawing/2014/main" id="{00000000-0008-0000-0000-00007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917495</xdr:row>
          <xdr:rowOff>38100</xdr:rowOff>
        </xdr:from>
        <xdr:to>
          <xdr:col>9984</xdr:col>
          <xdr:colOff>390525</xdr:colOff>
          <xdr:row>917499</xdr:row>
          <xdr:rowOff>104775</xdr:rowOff>
        </xdr:to>
        <xdr:sp macro="" textlink="">
          <xdr:nvSpPr>
            <xdr:cNvPr id="18048" name="Object 640" hidden="1">
              <a:extLst>
                <a:ext uri="{63B3BB69-23CF-44E3-9099-C40C66FF867C}">
                  <a14:compatExt spid="_x0000_s18048"/>
                </a:ext>
                <a:ext uri="{FF2B5EF4-FFF2-40B4-BE49-F238E27FC236}">
                  <a16:creationId xmlns:a16="http://schemas.microsoft.com/office/drawing/2014/main" id="{00000000-0008-0000-0000-00008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9983</xdr:col>
          <xdr:colOff>238125</xdr:colOff>
          <xdr:row>983031</xdr:row>
          <xdr:rowOff>38100</xdr:rowOff>
        </xdr:from>
        <xdr:to>
          <xdr:col>9984</xdr:col>
          <xdr:colOff>390525</xdr:colOff>
          <xdr:row>983035</xdr:row>
          <xdr:rowOff>104775</xdr:rowOff>
        </xdr:to>
        <xdr:sp macro="" textlink="">
          <xdr:nvSpPr>
            <xdr:cNvPr id="18049" name="Object 641" hidden="1">
              <a:extLst>
                <a:ext uri="{63B3BB69-23CF-44E3-9099-C40C66FF867C}">
                  <a14:compatExt spid="_x0000_s18049"/>
                </a:ext>
                <a:ext uri="{FF2B5EF4-FFF2-40B4-BE49-F238E27FC236}">
                  <a16:creationId xmlns:a16="http://schemas.microsoft.com/office/drawing/2014/main" id="{00000000-0008-0000-0000-00008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0</xdr:row>
          <xdr:rowOff>38100</xdr:rowOff>
        </xdr:from>
        <xdr:to>
          <xdr:col>10240</xdr:col>
          <xdr:colOff>390525</xdr:colOff>
          <xdr:row>4</xdr:row>
          <xdr:rowOff>104775</xdr:rowOff>
        </xdr:to>
        <xdr:sp macro="" textlink="">
          <xdr:nvSpPr>
            <xdr:cNvPr id="18050" name="Object 642" hidden="1">
              <a:extLst>
                <a:ext uri="{63B3BB69-23CF-44E3-9099-C40C66FF867C}">
                  <a14:compatExt spid="_x0000_s18050"/>
                </a:ext>
                <a:ext uri="{FF2B5EF4-FFF2-40B4-BE49-F238E27FC236}">
                  <a16:creationId xmlns:a16="http://schemas.microsoft.com/office/drawing/2014/main" id="{00000000-0008-0000-0000-00008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65527</xdr:row>
          <xdr:rowOff>38100</xdr:rowOff>
        </xdr:from>
        <xdr:to>
          <xdr:col>10240</xdr:col>
          <xdr:colOff>390525</xdr:colOff>
          <xdr:row>65531</xdr:row>
          <xdr:rowOff>104775</xdr:rowOff>
        </xdr:to>
        <xdr:sp macro="" textlink="">
          <xdr:nvSpPr>
            <xdr:cNvPr id="18051" name="Object 643" hidden="1">
              <a:extLst>
                <a:ext uri="{63B3BB69-23CF-44E3-9099-C40C66FF867C}">
                  <a14:compatExt spid="_x0000_s18051"/>
                </a:ext>
                <a:ext uri="{FF2B5EF4-FFF2-40B4-BE49-F238E27FC236}">
                  <a16:creationId xmlns:a16="http://schemas.microsoft.com/office/drawing/2014/main" id="{00000000-0008-0000-0000-00008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131063</xdr:row>
          <xdr:rowOff>38100</xdr:rowOff>
        </xdr:from>
        <xdr:to>
          <xdr:col>10240</xdr:col>
          <xdr:colOff>390525</xdr:colOff>
          <xdr:row>131067</xdr:row>
          <xdr:rowOff>104775</xdr:rowOff>
        </xdr:to>
        <xdr:sp macro="" textlink="">
          <xdr:nvSpPr>
            <xdr:cNvPr id="18052" name="Object 644" hidden="1">
              <a:extLst>
                <a:ext uri="{63B3BB69-23CF-44E3-9099-C40C66FF867C}">
                  <a14:compatExt spid="_x0000_s18052"/>
                </a:ext>
                <a:ext uri="{FF2B5EF4-FFF2-40B4-BE49-F238E27FC236}">
                  <a16:creationId xmlns:a16="http://schemas.microsoft.com/office/drawing/2014/main" id="{00000000-0008-0000-0000-00008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196599</xdr:row>
          <xdr:rowOff>38100</xdr:rowOff>
        </xdr:from>
        <xdr:to>
          <xdr:col>10240</xdr:col>
          <xdr:colOff>390525</xdr:colOff>
          <xdr:row>196603</xdr:row>
          <xdr:rowOff>104775</xdr:rowOff>
        </xdr:to>
        <xdr:sp macro="" textlink="">
          <xdr:nvSpPr>
            <xdr:cNvPr id="18053" name="Object 645" hidden="1">
              <a:extLst>
                <a:ext uri="{63B3BB69-23CF-44E3-9099-C40C66FF867C}">
                  <a14:compatExt spid="_x0000_s18053"/>
                </a:ext>
                <a:ext uri="{FF2B5EF4-FFF2-40B4-BE49-F238E27FC236}">
                  <a16:creationId xmlns:a16="http://schemas.microsoft.com/office/drawing/2014/main" id="{00000000-0008-0000-0000-00008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262135</xdr:row>
          <xdr:rowOff>38100</xdr:rowOff>
        </xdr:from>
        <xdr:to>
          <xdr:col>10240</xdr:col>
          <xdr:colOff>390525</xdr:colOff>
          <xdr:row>262139</xdr:row>
          <xdr:rowOff>104775</xdr:rowOff>
        </xdr:to>
        <xdr:sp macro="" textlink="">
          <xdr:nvSpPr>
            <xdr:cNvPr id="18054" name="Object 646" hidden="1">
              <a:extLst>
                <a:ext uri="{63B3BB69-23CF-44E3-9099-C40C66FF867C}">
                  <a14:compatExt spid="_x0000_s18054"/>
                </a:ext>
                <a:ext uri="{FF2B5EF4-FFF2-40B4-BE49-F238E27FC236}">
                  <a16:creationId xmlns:a16="http://schemas.microsoft.com/office/drawing/2014/main" id="{00000000-0008-0000-0000-00008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327671</xdr:row>
          <xdr:rowOff>38100</xdr:rowOff>
        </xdr:from>
        <xdr:to>
          <xdr:col>10240</xdr:col>
          <xdr:colOff>390525</xdr:colOff>
          <xdr:row>327675</xdr:row>
          <xdr:rowOff>104775</xdr:rowOff>
        </xdr:to>
        <xdr:sp macro="" textlink="">
          <xdr:nvSpPr>
            <xdr:cNvPr id="18055" name="Object 647" hidden="1">
              <a:extLst>
                <a:ext uri="{63B3BB69-23CF-44E3-9099-C40C66FF867C}">
                  <a14:compatExt spid="_x0000_s18055"/>
                </a:ext>
                <a:ext uri="{FF2B5EF4-FFF2-40B4-BE49-F238E27FC236}">
                  <a16:creationId xmlns:a16="http://schemas.microsoft.com/office/drawing/2014/main" id="{00000000-0008-0000-0000-00008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393207</xdr:row>
          <xdr:rowOff>38100</xdr:rowOff>
        </xdr:from>
        <xdr:to>
          <xdr:col>10240</xdr:col>
          <xdr:colOff>390525</xdr:colOff>
          <xdr:row>393211</xdr:row>
          <xdr:rowOff>104775</xdr:rowOff>
        </xdr:to>
        <xdr:sp macro="" textlink="">
          <xdr:nvSpPr>
            <xdr:cNvPr id="18056" name="Object 648" hidden="1">
              <a:extLst>
                <a:ext uri="{63B3BB69-23CF-44E3-9099-C40C66FF867C}">
                  <a14:compatExt spid="_x0000_s18056"/>
                </a:ext>
                <a:ext uri="{FF2B5EF4-FFF2-40B4-BE49-F238E27FC236}">
                  <a16:creationId xmlns:a16="http://schemas.microsoft.com/office/drawing/2014/main" id="{00000000-0008-0000-0000-00008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458743</xdr:row>
          <xdr:rowOff>38100</xdr:rowOff>
        </xdr:from>
        <xdr:to>
          <xdr:col>10240</xdr:col>
          <xdr:colOff>390525</xdr:colOff>
          <xdr:row>458747</xdr:row>
          <xdr:rowOff>104775</xdr:rowOff>
        </xdr:to>
        <xdr:sp macro="" textlink="">
          <xdr:nvSpPr>
            <xdr:cNvPr id="18057" name="Object 649" hidden="1">
              <a:extLst>
                <a:ext uri="{63B3BB69-23CF-44E3-9099-C40C66FF867C}">
                  <a14:compatExt spid="_x0000_s18057"/>
                </a:ext>
                <a:ext uri="{FF2B5EF4-FFF2-40B4-BE49-F238E27FC236}">
                  <a16:creationId xmlns:a16="http://schemas.microsoft.com/office/drawing/2014/main" id="{00000000-0008-0000-0000-00008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524279</xdr:row>
          <xdr:rowOff>38100</xdr:rowOff>
        </xdr:from>
        <xdr:to>
          <xdr:col>10240</xdr:col>
          <xdr:colOff>390525</xdr:colOff>
          <xdr:row>524283</xdr:row>
          <xdr:rowOff>104775</xdr:rowOff>
        </xdr:to>
        <xdr:sp macro="" textlink="">
          <xdr:nvSpPr>
            <xdr:cNvPr id="18058" name="Object 650" hidden="1">
              <a:extLst>
                <a:ext uri="{63B3BB69-23CF-44E3-9099-C40C66FF867C}">
                  <a14:compatExt spid="_x0000_s18058"/>
                </a:ext>
                <a:ext uri="{FF2B5EF4-FFF2-40B4-BE49-F238E27FC236}">
                  <a16:creationId xmlns:a16="http://schemas.microsoft.com/office/drawing/2014/main" id="{00000000-0008-0000-0000-00008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589815</xdr:row>
          <xdr:rowOff>38100</xdr:rowOff>
        </xdr:from>
        <xdr:to>
          <xdr:col>10240</xdr:col>
          <xdr:colOff>390525</xdr:colOff>
          <xdr:row>589819</xdr:row>
          <xdr:rowOff>104775</xdr:rowOff>
        </xdr:to>
        <xdr:sp macro="" textlink="">
          <xdr:nvSpPr>
            <xdr:cNvPr id="18059" name="Object 651" hidden="1">
              <a:extLst>
                <a:ext uri="{63B3BB69-23CF-44E3-9099-C40C66FF867C}">
                  <a14:compatExt spid="_x0000_s18059"/>
                </a:ext>
                <a:ext uri="{FF2B5EF4-FFF2-40B4-BE49-F238E27FC236}">
                  <a16:creationId xmlns:a16="http://schemas.microsoft.com/office/drawing/2014/main" id="{00000000-0008-0000-0000-00008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655351</xdr:row>
          <xdr:rowOff>38100</xdr:rowOff>
        </xdr:from>
        <xdr:to>
          <xdr:col>10240</xdr:col>
          <xdr:colOff>390525</xdr:colOff>
          <xdr:row>655355</xdr:row>
          <xdr:rowOff>104775</xdr:rowOff>
        </xdr:to>
        <xdr:sp macro="" textlink="">
          <xdr:nvSpPr>
            <xdr:cNvPr id="18060" name="Object 652" hidden="1">
              <a:extLst>
                <a:ext uri="{63B3BB69-23CF-44E3-9099-C40C66FF867C}">
                  <a14:compatExt spid="_x0000_s18060"/>
                </a:ext>
                <a:ext uri="{FF2B5EF4-FFF2-40B4-BE49-F238E27FC236}">
                  <a16:creationId xmlns:a16="http://schemas.microsoft.com/office/drawing/2014/main" id="{00000000-0008-0000-0000-00008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720887</xdr:row>
          <xdr:rowOff>38100</xdr:rowOff>
        </xdr:from>
        <xdr:to>
          <xdr:col>10240</xdr:col>
          <xdr:colOff>390525</xdr:colOff>
          <xdr:row>720891</xdr:row>
          <xdr:rowOff>104775</xdr:rowOff>
        </xdr:to>
        <xdr:sp macro="" textlink="">
          <xdr:nvSpPr>
            <xdr:cNvPr id="18061" name="Object 653" hidden="1">
              <a:extLst>
                <a:ext uri="{63B3BB69-23CF-44E3-9099-C40C66FF867C}">
                  <a14:compatExt spid="_x0000_s18061"/>
                </a:ext>
                <a:ext uri="{FF2B5EF4-FFF2-40B4-BE49-F238E27FC236}">
                  <a16:creationId xmlns:a16="http://schemas.microsoft.com/office/drawing/2014/main" id="{00000000-0008-0000-0000-00008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786423</xdr:row>
          <xdr:rowOff>38100</xdr:rowOff>
        </xdr:from>
        <xdr:to>
          <xdr:col>10240</xdr:col>
          <xdr:colOff>390525</xdr:colOff>
          <xdr:row>786427</xdr:row>
          <xdr:rowOff>104775</xdr:rowOff>
        </xdr:to>
        <xdr:sp macro="" textlink="">
          <xdr:nvSpPr>
            <xdr:cNvPr id="18062" name="Object 654" hidden="1">
              <a:extLst>
                <a:ext uri="{63B3BB69-23CF-44E3-9099-C40C66FF867C}">
                  <a14:compatExt spid="_x0000_s18062"/>
                </a:ext>
                <a:ext uri="{FF2B5EF4-FFF2-40B4-BE49-F238E27FC236}">
                  <a16:creationId xmlns:a16="http://schemas.microsoft.com/office/drawing/2014/main" id="{00000000-0008-0000-0000-00008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851959</xdr:row>
          <xdr:rowOff>38100</xdr:rowOff>
        </xdr:from>
        <xdr:to>
          <xdr:col>10240</xdr:col>
          <xdr:colOff>390525</xdr:colOff>
          <xdr:row>851963</xdr:row>
          <xdr:rowOff>104775</xdr:rowOff>
        </xdr:to>
        <xdr:sp macro="" textlink="">
          <xdr:nvSpPr>
            <xdr:cNvPr id="18063" name="Object 655" hidden="1">
              <a:extLst>
                <a:ext uri="{63B3BB69-23CF-44E3-9099-C40C66FF867C}">
                  <a14:compatExt spid="_x0000_s18063"/>
                </a:ext>
                <a:ext uri="{FF2B5EF4-FFF2-40B4-BE49-F238E27FC236}">
                  <a16:creationId xmlns:a16="http://schemas.microsoft.com/office/drawing/2014/main" id="{00000000-0008-0000-0000-00008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917495</xdr:row>
          <xdr:rowOff>38100</xdr:rowOff>
        </xdr:from>
        <xdr:to>
          <xdr:col>10240</xdr:col>
          <xdr:colOff>390525</xdr:colOff>
          <xdr:row>917499</xdr:row>
          <xdr:rowOff>104775</xdr:rowOff>
        </xdr:to>
        <xdr:sp macro="" textlink="">
          <xdr:nvSpPr>
            <xdr:cNvPr id="18064" name="Object 656" hidden="1">
              <a:extLst>
                <a:ext uri="{63B3BB69-23CF-44E3-9099-C40C66FF867C}">
                  <a14:compatExt spid="_x0000_s18064"/>
                </a:ext>
                <a:ext uri="{FF2B5EF4-FFF2-40B4-BE49-F238E27FC236}">
                  <a16:creationId xmlns:a16="http://schemas.microsoft.com/office/drawing/2014/main" id="{00000000-0008-0000-0000-00009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10239</xdr:col>
          <xdr:colOff>238125</xdr:colOff>
          <xdr:row>983031</xdr:row>
          <xdr:rowOff>38100</xdr:rowOff>
        </xdr:from>
        <xdr:to>
          <xdr:col>10240</xdr:col>
          <xdr:colOff>390525</xdr:colOff>
          <xdr:row>983035</xdr:row>
          <xdr:rowOff>104775</xdr:rowOff>
        </xdr:to>
        <xdr:sp macro="" textlink="">
          <xdr:nvSpPr>
            <xdr:cNvPr id="18065" name="Object 657" hidden="1">
              <a:extLst>
                <a:ext uri="{63B3BB69-23CF-44E3-9099-C40C66FF867C}">
                  <a14:compatExt spid="_x0000_s18065"/>
                </a:ext>
                <a:ext uri="{FF2B5EF4-FFF2-40B4-BE49-F238E27FC236}">
                  <a16:creationId xmlns:a16="http://schemas.microsoft.com/office/drawing/2014/main" id="{00000000-0008-0000-0000-00009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0</xdr:row>
          <xdr:rowOff>38100</xdr:rowOff>
        </xdr:from>
        <xdr:to>
          <xdr:col>10496</xdr:col>
          <xdr:colOff>390525</xdr:colOff>
          <xdr:row>4</xdr:row>
          <xdr:rowOff>104775</xdr:rowOff>
        </xdr:to>
        <xdr:sp macro="" textlink="">
          <xdr:nvSpPr>
            <xdr:cNvPr id="18066" name="Object 658" hidden="1">
              <a:extLst>
                <a:ext uri="{63B3BB69-23CF-44E3-9099-C40C66FF867C}">
                  <a14:compatExt spid="_x0000_s18066"/>
                </a:ext>
                <a:ext uri="{FF2B5EF4-FFF2-40B4-BE49-F238E27FC236}">
                  <a16:creationId xmlns:a16="http://schemas.microsoft.com/office/drawing/2014/main" id="{00000000-0008-0000-0000-00009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65527</xdr:row>
          <xdr:rowOff>38100</xdr:rowOff>
        </xdr:from>
        <xdr:to>
          <xdr:col>10496</xdr:col>
          <xdr:colOff>390525</xdr:colOff>
          <xdr:row>65531</xdr:row>
          <xdr:rowOff>104775</xdr:rowOff>
        </xdr:to>
        <xdr:sp macro="" textlink="">
          <xdr:nvSpPr>
            <xdr:cNvPr id="18067" name="Object 659" hidden="1">
              <a:extLst>
                <a:ext uri="{63B3BB69-23CF-44E3-9099-C40C66FF867C}">
                  <a14:compatExt spid="_x0000_s18067"/>
                </a:ext>
                <a:ext uri="{FF2B5EF4-FFF2-40B4-BE49-F238E27FC236}">
                  <a16:creationId xmlns:a16="http://schemas.microsoft.com/office/drawing/2014/main" id="{00000000-0008-0000-0000-00009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131063</xdr:row>
          <xdr:rowOff>38100</xdr:rowOff>
        </xdr:from>
        <xdr:to>
          <xdr:col>10496</xdr:col>
          <xdr:colOff>390525</xdr:colOff>
          <xdr:row>131067</xdr:row>
          <xdr:rowOff>104775</xdr:rowOff>
        </xdr:to>
        <xdr:sp macro="" textlink="">
          <xdr:nvSpPr>
            <xdr:cNvPr id="18068" name="Object 660" hidden="1">
              <a:extLst>
                <a:ext uri="{63B3BB69-23CF-44E3-9099-C40C66FF867C}">
                  <a14:compatExt spid="_x0000_s18068"/>
                </a:ext>
                <a:ext uri="{FF2B5EF4-FFF2-40B4-BE49-F238E27FC236}">
                  <a16:creationId xmlns:a16="http://schemas.microsoft.com/office/drawing/2014/main" id="{00000000-0008-0000-0000-00009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196599</xdr:row>
          <xdr:rowOff>38100</xdr:rowOff>
        </xdr:from>
        <xdr:to>
          <xdr:col>10496</xdr:col>
          <xdr:colOff>390525</xdr:colOff>
          <xdr:row>196603</xdr:row>
          <xdr:rowOff>104775</xdr:rowOff>
        </xdr:to>
        <xdr:sp macro="" textlink="">
          <xdr:nvSpPr>
            <xdr:cNvPr id="18069" name="Object 661" hidden="1">
              <a:extLst>
                <a:ext uri="{63B3BB69-23CF-44E3-9099-C40C66FF867C}">
                  <a14:compatExt spid="_x0000_s18069"/>
                </a:ext>
                <a:ext uri="{FF2B5EF4-FFF2-40B4-BE49-F238E27FC236}">
                  <a16:creationId xmlns:a16="http://schemas.microsoft.com/office/drawing/2014/main" id="{00000000-0008-0000-0000-00009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262135</xdr:row>
          <xdr:rowOff>38100</xdr:rowOff>
        </xdr:from>
        <xdr:to>
          <xdr:col>10496</xdr:col>
          <xdr:colOff>390525</xdr:colOff>
          <xdr:row>262139</xdr:row>
          <xdr:rowOff>104775</xdr:rowOff>
        </xdr:to>
        <xdr:sp macro="" textlink="">
          <xdr:nvSpPr>
            <xdr:cNvPr id="18070" name="Object 662" hidden="1">
              <a:extLst>
                <a:ext uri="{63B3BB69-23CF-44E3-9099-C40C66FF867C}">
                  <a14:compatExt spid="_x0000_s18070"/>
                </a:ext>
                <a:ext uri="{FF2B5EF4-FFF2-40B4-BE49-F238E27FC236}">
                  <a16:creationId xmlns:a16="http://schemas.microsoft.com/office/drawing/2014/main" id="{00000000-0008-0000-0000-00009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327671</xdr:row>
          <xdr:rowOff>38100</xdr:rowOff>
        </xdr:from>
        <xdr:to>
          <xdr:col>10496</xdr:col>
          <xdr:colOff>390525</xdr:colOff>
          <xdr:row>327675</xdr:row>
          <xdr:rowOff>104775</xdr:rowOff>
        </xdr:to>
        <xdr:sp macro="" textlink="">
          <xdr:nvSpPr>
            <xdr:cNvPr id="18071" name="Object 663" hidden="1">
              <a:extLst>
                <a:ext uri="{63B3BB69-23CF-44E3-9099-C40C66FF867C}">
                  <a14:compatExt spid="_x0000_s18071"/>
                </a:ext>
                <a:ext uri="{FF2B5EF4-FFF2-40B4-BE49-F238E27FC236}">
                  <a16:creationId xmlns:a16="http://schemas.microsoft.com/office/drawing/2014/main" id="{00000000-0008-0000-0000-00009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393207</xdr:row>
          <xdr:rowOff>38100</xdr:rowOff>
        </xdr:from>
        <xdr:to>
          <xdr:col>10496</xdr:col>
          <xdr:colOff>390525</xdr:colOff>
          <xdr:row>393211</xdr:row>
          <xdr:rowOff>104775</xdr:rowOff>
        </xdr:to>
        <xdr:sp macro="" textlink="">
          <xdr:nvSpPr>
            <xdr:cNvPr id="18072" name="Object 664" hidden="1">
              <a:extLst>
                <a:ext uri="{63B3BB69-23CF-44E3-9099-C40C66FF867C}">
                  <a14:compatExt spid="_x0000_s18072"/>
                </a:ext>
                <a:ext uri="{FF2B5EF4-FFF2-40B4-BE49-F238E27FC236}">
                  <a16:creationId xmlns:a16="http://schemas.microsoft.com/office/drawing/2014/main" id="{00000000-0008-0000-0000-00009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458743</xdr:row>
          <xdr:rowOff>38100</xdr:rowOff>
        </xdr:from>
        <xdr:to>
          <xdr:col>10496</xdr:col>
          <xdr:colOff>390525</xdr:colOff>
          <xdr:row>458747</xdr:row>
          <xdr:rowOff>104775</xdr:rowOff>
        </xdr:to>
        <xdr:sp macro="" textlink="">
          <xdr:nvSpPr>
            <xdr:cNvPr id="18073" name="Object 665" hidden="1">
              <a:extLst>
                <a:ext uri="{63B3BB69-23CF-44E3-9099-C40C66FF867C}">
                  <a14:compatExt spid="_x0000_s18073"/>
                </a:ext>
                <a:ext uri="{FF2B5EF4-FFF2-40B4-BE49-F238E27FC236}">
                  <a16:creationId xmlns:a16="http://schemas.microsoft.com/office/drawing/2014/main" id="{00000000-0008-0000-0000-00009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524279</xdr:row>
          <xdr:rowOff>38100</xdr:rowOff>
        </xdr:from>
        <xdr:to>
          <xdr:col>10496</xdr:col>
          <xdr:colOff>390525</xdr:colOff>
          <xdr:row>524283</xdr:row>
          <xdr:rowOff>104775</xdr:rowOff>
        </xdr:to>
        <xdr:sp macro="" textlink="">
          <xdr:nvSpPr>
            <xdr:cNvPr id="18074" name="Object 666" hidden="1">
              <a:extLst>
                <a:ext uri="{63B3BB69-23CF-44E3-9099-C40C66FF867C}">
                  <a14:compatExt spid="_x0000_s18074"/>
                </a:ext>
                <a:ext uri="{FF2B5EF4-FFF2-40B4-BE49-F238E27FC236}">
                  <a16:creationId xmlns:a16="http://schemas.microsoft.com/office/drawing/2014/main" id="{00000000-0008-0000-0000-00009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589815</xdr:row>
          <xdr:rowOff>38100</xdr:rowOff>
        </xdr:from>
        <xdr:to>
          <xdr:col>10496</xdr:col>
          <xdr:colOff>390525</xdr:colOff>
          <xdr:row>589819</xdr:row>
          <xdr:rowOff>104775</xdr:rowOff>
        </xdr:to>
        <xdr:sp macro="" textlink="">
          <xdr:nvSpPr>
            <xdr:cNvPr id="18075" name="Object 667" hidden="1">
              <a:extLst>
                <a:ext uri="{63B3BB69-23CF-44E3-9099-C40C66FF867C}">
                  <a14:compatExt spid="_x0000_s18075"/>
                </a:ext>
                <a:ext uri="{FF2B5EF4-FFF2-40B4-BE49-F238E27FC236}">
                  <a16:creationId xmlns:a16="http://schemas.microsoft.com/office/drawing/2014/main" id="{00000000-0008-0000-0000-00009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655351</xdr:row>
          <xdr:rowOff>38100</xdr:rowOff>
        </xdr:from>
        <xdr:to>
          <xdr:col>10496</xdr:col>
          <xdr:colOff>390525</xdr:colOff>
          <xdr:row>655355</xdr:row>
          <xdr:rowOff>104775</xdr:rowOff>
        </xdr:to>
        <xdr:sp macro="" textlink="">
          <xdr:nvSpPr>
            <xdr:cNvPr id="18076" name="Object 668" hidden="1">
              <a:extLst>
                <a:ext uri="{63B3BB69-23CF-44E3-9099-C40C66FF867C}">
                  <a14:compatExt spid="_x0000_s18076"/>
                </a:ext>
                <a:ext uri="{FF2B5EF4-FFF2-40B4-BE49-F238E27FC236}">
                  <a16:creationId xmlns:a16="http://schemas.microsoft.com/office/drawing/2014/main" id="{00000000-0008-0000-0000-00009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720887</xdr:row>
          <xdr:rowOff>38100</xdr:rowOff>
        </xdr:from>
        <xdr:to>
          <xdr:col>10496</xdr:col>
          <xdr:colOff>390525</xdr:colOff>
          <xdr:row>720891</xdr:row>
          <xdr:rowOff>104775</xdr:rowOff>
        </xdr:to>
        <xdr:sp macro="" textlink="">
          <xdr:nvSpPr>
            <xdr:cNvPr id="18077" name="Object 669" hidden="1">
              <a:extLst>
                <a:ext uri="{63B3BB69-23CF-44E3-9099-C40C66FF867C}">
                  <a14:compatExt spid="_x0000_s18077"/>
                </a:ext>
                <a:ext uri="{FF2B5EF4-FFF2-40B4-BE49-F238E27FC236}">
                  <a16:creationId xmlns:a16="http://schemas.microsoft.com/office/drawing/2014/main" id="{00000000-0008-0000-0000-00009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786423</xdr:row>
          <xdr:rowOff>38100</xdr:rowOff>
        </xdr:from>
        <xdr:to>
          <xdr:col>10496</xdr:col>
          <xdr:colOff>390525</xdr:colOff>
          <xdr:row>786427</xdr:row>
          <xdr:rowOff>104775</xdr:rowOff>
        </xdr:to>
        <xdr:sp macro="" textlink="">
          <xdr:nvSpPr>
            <xdr:cNvPr id="18078" name="Object 670" hidden="1">
              <a:extLst>
                <a:ext uri="{63B3BB69-23CF-44E3-9099-C40C66FF867C}">
                  <a14:compatExt spid="_x0000_s18078"/>
                </a:ext>
                <a:ext uri="{FF2B5EF4-FFF2-40B4-BE49-F238E27FC236}">
                  <a16:creationId xmlns:a16="http://schemas.microsoft.com/office/drawing/2014/main" id="{00000000-0008-0000-0000-00009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851959</xdr:row>
          <xdr:rowOff>38100</xdr:rowOff>
        </xdr:from>
        <xdr:to>
          <xdr:col>10496</xdr:col>
          <xdr:colOff>390525</xdr:colOff>
          <xdr:row>851963</xdr:row>
          <xdr:rowOff>104775</xdr:rowOff>
        </xdr:to>
        <xdr:sp macro="" textlink="">
          <xdr:nvSpPr>
            <xdr:cNvPr id="18079" name="Object 671" hidden="1">
              <a:extLst>
                <a:ext uri="{63B3BB69-23CF-44E3-9099-C40C66FF867C}">
                  <a14:compatExt spid="_x0000_s18079"/>
                </a:ext>
                <a:ext uri="{FF2B5EF4-FFF2-40B4-BE49-F238E27FC236}">
                  <a16:creationId xmlns:a16="http://schemas.microsoft.com/office/drawing/2014/main" id="{00000000-0008-0000-0000-00009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917495</xdr:row>
          <xdr:rowOff>38100</xdr:rowOff>
        </xdr:from>
        <xdr:to>
          <xdr:col>10496</xdr:col>
          <xdr:colOff>390525</xdr:colOff>
          <xdr:row>917499</xdr:row>
          <xdr:rowOff>104775</xdr:rowOff>
        </xdr:to>
        <xdr:sp macro="" textlink="">
          <xdr:nvSpPr>
            <xdr:cNvPr id="18080" name="Object 672" hidden="1">
              <a:extLst>
                <a:ext uri="{63B3BB69-23CF-44E3-9099-C40C66FF867C}">
                  <a14:compatExt spid="_x0000_s18080"/>
                </a:ext>
                <a:ext uri="{FF2B5EF4-FFF2-40B4-BE49-F238E27FC236}">
                  <a16:creationId xmlns:a16="http://schemas.microsoft.com/office/drawing/2014/main" id="{00000000-0008-0000-0000-0000A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10495</xdr:col>
          <xdr:colOff>238125</xdr:colOff>
          <xdr:row>983031</xdr:row>
          <xdr:rowOff>38100</xdr:rowOff>
        </xdr:from>
        <xdr:to>
          <xdr:col>10496</xdr:col>
          <xdr:colOff>390525</xdr:colOff>
          <xdr:row>983035</xdr:row>
          <xdr:rowOff>104775</xdr:rowOff>
        </xdr:to>
        <xdr:sp macro="" textlink="">
          <xdr:nvSpPr>
            <xdr:cNvPr id="18081" name="Object 673" hidden="1">
              <a:extLst>
                <a:ext uri="{63B3BB69-23CF-44E3-9099-C40C66FF867C}">
                  <a14:compatExt spid="_x0000_s18081"/>
                </a:ext>
                <a:ext uri="{FF2B5EF4-FFF2-40B4-BE49-F238E27FC236}">
                  <a16:creationId xmlns:a16="http://schemas.microsoft.com/office/drawing/2014/main" id="{00000000-0008-0000-0000-0000A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0</xdr:row>
          <xdr:rowOff>38100</xdr:rowOff>
        </xdr:from>
        <xdr:to>
          <xdr:col>10752</xdr:col>
          <xdr:colOff>390525</xdr:colOff>
          <xdr:row>4</xdr:row>
          <xdr:rowOff>104775</xdr:rowOff>
        </xdr:to>
        <xdr:sp macro="" textlink="">
          <xdr:nvSpPr>
            <xdr:cNvPr id="18082" name="Object 674" hidden="1">
              <a:extLst>
                <a:ext uri="{63B3BB69-23CF-44E3-9099-C40C66FF867C}">
                  <a14:compatExt spid="_x0000_s18082"/>
                </a:ext>
                <a:ext uri="{FF2B5EF4-FFF2-40B4-BE49-F238E27FC236}">
                  <a16:creationId xmlns:a16="http://schemas.microsoft.com/office/drawing/2014/main" id="{00000000-0008-0000-0000-0000A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65527</xdr:row>
          <xdr:rowOff>38100</xdr:rowOff>
        </xdr:from>
        <xdr:to>
          <xdr:col>10752</xdr:col>
          <xdr:colOff>390525</xdr:colOff>
          <xdr:row>65531</xdr:row>
          <xdr:rowOff>104775</xdr:rowOff>
        </xdr:to>
        <xdr:sp macro="" textlink="">
          <xdr:nvSpPr>
            <xdr:cNvPr id="18083" name="Object 675" hidden="1">
              <a:extLst>
                <a:ext uri="{63B3BB69-23CF-44E3-9099-C40C66FF867C}">
                  <a14:compatExt spid="_x0000_s18083"/>
                </a:ext>
                <a:ext uri="{FF2B5EF4-FFF2-40B4-BE49-F238E27FC236}">
                  <a16:creationId xmlns:a16="http://schemas.microsoft.com/office/drawing/2014/main" id="{00000000-0008-0000-0000-0000A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131063</xdr:row>
          <xdr:rowOff>38100</xdr:rowOff>
        </xdr:from>
        <xdr:to>
          <xdr:col>10752</xdr:col>
          <xdr:colOff>390525</xdr:colOff>
          <xdr:row>131067</xdr:row>
          <xdr:rowOff>104775</xdr:rowOff>
        </xdr:to>
        <xdr:sp macro="" textlink="">
          <xdr:nvSpPr>
            <xdr:cNvPr id="18084" name="Object 676" hidden="1">
              <a:extLst>
                <a:ext uri="{63B3BB69-23CF-44E3-9099-C40C66FF867C}">
                  <a14:compatExt spid="_x0000_s18084"/>
                </a:ext>
                <a:ext uri="{FF2B5EF4-FFF2-40B4-BE49-F238E27FC236}">
                  <a16:creationId xmlns:a16="http://schemas.microsoft.com/office/drawing/2014/main" id="{00000000-0008-0000-0000-0000A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196599</xdr:row>
          <xdr:rowOff>38100</xdr:rowOff>
        </xdr:from>
        <xdr:to>
          <xdr:col>10752</xdr:col>
          <xdr:colOff>390525</xdr:colOff>
          <xdr:row>196603</xdr:row>
          <xdr:rowOff>104775</xdr:rowOff>
        </xdr:to>
        <xdr:sp macro="" textlink="">
          <xdr:nvSpPr>
            <xdr:cNvPr id="18085" name="Object 677" hidden="1">
              <a:extLst>
                <a:ext uri="{63B3BB69-23CF-44E3-9099-C40C66FF867C}">
                  <a14:compatExt spid="_x0000_s18085"/>
                </a:ext>
                <a:ext uri="{FF2B5EF4-FFF2-40B4-BE49-F238E27FC236}">
                  <a16:creationId xmlns:a16="http://schemas.microsoft.com/office/drawing/2014/main" id="{00000000-0008-0000-0000-0000A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262135</xdr:row>
          <xdr:rowOff>38100</xdr:rowOff>
        </xdr:from>
        <xdr:to>
          <xdr:col>10752</xdr:col>
          <xdr:colOff>390525</xdr:colOff>
          <xdr:row>262139</xdr:row>
          <xdr:rowOff>104775</xdr:rowOff>
        </xdr:to>
        <xdr:sp macro="" textlink="">
          <xdr:nvSpPr>
            <xdr:cNvPr id="18086" name="Object 678" hidden="1">
              <a:extLst>
                <a:ext uri="{63B3BB69-23CF-44E3-9099-C40C66FF867C}">
                  <a14:compatExt spid="_x0000_s18086"/>
                </a:ext>
                <a:ext uri="{FF2B5EF4-FFF2-40B4-BE49-F238E27FC236}">
                  <a16:creationId xmlns:a16="http://schemas.microsoft.com/office/drawing/2014/main" id="{00000000-0008-0000-0000-0000A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327671</xdr:row>
          <xdr:rowOff>38100</xdr:rowOff>
        </xdr:from>
        <xdr:to>
          <xdr:col>10752</xdr:col>
          <xdr:colOff>390525</xdr:colOff>
          <xdr:row>327675</xdr:row>
          <xdr:rowOff>104775</xdr:rowOff>
        </xdr:to>
        <xdr:sp macro="" textlink="">
          <xdr:nvSpPr>
            <xdr:cNvPr id="18087" name="Object 679" hidden="1">
              <a:extLst>
                <a:ext uri="{63B3BB69-23CF-44E3-9099-C40C66FF867C}">
                  <a14:compatExt spid="_x0000_s18087"/>
                </a:ext>
                <a:ext uri="{FF2B5EF4-FFF2-40B4-BE49-F238E27FC236}">
                  <a16:creationId xmlns:a16="http://schemas.microsoft.com/office/drawing/2014/main" id="{00000000-0008-0000-0000-0000A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393207</xdr:row>
          <xdr:rowOff>38100</xdr:rowOff>
        </xdr:from>
        <xdr:to>
          <xdr:col>10752</xdr:col>
          <xdr:colOff>390525</xdr:colOff>
          <xdr:row>393211</xdr:row>
          <xdr:rowOff>104775</xdr:rowOff>
        </xdr:to>
        <xdr:sp macro="" textlink="">
          <xdr:nvSpPr>
            <xdr:cNvPr id="18088" name="Object 680" hidden="1">
              <a:extLst>
                <a:ext uri="{63B3BB69-23CF-44E3-9099-C40C66FF867C}">
                  <a14:compatExt spid="_x0000_s18088"/>
                </a:ext>
                <a:ext uri="{FF2B5EF4-FFF2-40B4-BE49-F238E27FC236}">
                  <a16:creationId xmlns:a16="http://schemas.microsoft.com/office/drawing/2014/main" id="{00000000-0008-0000-0000-0000A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458743</xdr:row>
          <xdr:rowOff>38100</xdr:rowOff>
        </xdr:from>
        <xdr:to>
          <xdr:col>10752</xdr:col>
          <xdr:colOff>390525</xdr:colOff>
          <xdr:row>458747</xdr:row>
          <xdr:rowOff>104775</xdr:rowOff>
        </xdr:to>
        <xdr:sp macro="" textlink="">
          <xdr:nvSpPr>
            <xdr:cNvPr id="18089" name="Object 681" hidden="1">
              <a:extLst>
                <a:ext uri="{63B3BB69-23CF-44E3-9099-C40C66FF867C}">
                  <a14:compatExt spid="_x0000_s18089"/>
                </a:ext>
                <a:ext uri="{FF2B5EF4-FFF2-40B4-BE49-F238E27FC236}">
                  <a16:creationId xmlns:a16="http://schemas.microsoft.com/office/drawing/2014/main" id="{00000000-0008-0000-0000-0000A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524279</xdr:row>
          <xdr:rowOff>38100</xdr:rowOff>
        </xdr:from>
        <xdr:to>
          <xdr:col>10752</xdr:col>
          <xdr:colOff>390525</xdr:colOff>
          <xdr:row>524283</xdr:row>
          <xdr:rowOff>104775</xdr:rowOff>
        </xdr:to>
        <xdr:sp macro="" textlink="">
          <xdr:nvSpPr>
            <xdr:cNvPr id="18090" name="Object 682" hidden="1">
              <a:extLst>
                <a:ext uri="{63B3BB69-23CF-44E3-9099-C40C66FF867C}">
                  <a14:compatExt spid="_x0000_s18090"/>
                </a:ext>
                <a:ext uri="{FF2B5EF4-FFF2-40B4-BE49-F238E27FC236}">
                  <a16:creationId xmlns:a16="http://schemas.microsoft.com/office/drawing/2014/main" id="{00000000-0008-0000-0000-0000A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589815</xdr:row>
          <xdr:rowOff>38100</xdr:rowOff>
        </xdr:from>
        <xdr:to>
          <xdr:col>10752</xdr:col>
          <xdr:colOff>390525</xdr:colOff>
          <xdr:row>589819</xdr:row>
          <xdr:rowOff>104775</xdr:rowOff>
        </xdr:to>
        <xdr:sp macro="" textlink="">
          <xdr:nvSpPr>
            <xdr:cNvPr id="18091" name="Object 683" hidden="1">
              <a:extLst>
                <a:ext uri="{63B3BB69-23CF-44E3-9099-C40C66FF867C}">
                  <a14:compatExt spid="_x0000_s18091"/>
                </a:ext>
                <a:ext uri="{FF2B5EF4-FFF2-40B4-BE49-F238E27FC236}">
                  <a16:creationId xmlns:a16="http://schemas.microsoft.com/office/drawing/2014/main" id="{00000000-0008-0000-0000-0000A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655351</xdr:row>
          <xdr:rowOff>38100</xdr:rowOff>
        </xdr:from>
        <xdr:to>
          <xdr:col>10752</xdr:col>
          <xdr:colOff>390525</xdr:colOff>
          <xdr:row>655355</xdr:row>
          <xdr:rowOff>104775</xdr:rowOff>
        </xdr:to>
        <xdr:sp macro="" textlink="">
          <xdr:nvSpPr>
            <xdr:cNvPr id="18092" name="Object 684" hidden="1">
              <a:extLst>
                <a:ext uri="{63B3BB69-23CF-44E3-9099-C40C66FF867C}">
                  <a14:compatExt spid="_x0000_s18092"/>
                </a:ext>
                <a:ext uri="{FF2B5EF4-FFF2-40B4-BE49-F238E27FC236}">
                  <a16:creationId xmlns:a16="http://schemas.microsoft.com/office/drawing/2014/main" id="{00000000-0008-0000-0000-0000A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720887</xdr:row>
          <xdr:rowOff>38100</xdr:rowOff>
        </xdr:from>
        <xdr:to>
          <xdr:col>10752</xdr:col>
          <xdr:colOff>390525</xdr:colOff>
          <xdr:row>720891</xdr:row>
          <xdr:rowOff>104775</xdr:rowOff>
        </xdr:to>
        <xdr:sp macro="" textlink="">
          <xdr:nvSpPr>
            <xdr:cNvPr id="18093" name="Object 685" hidden="1">
              <a:extLst>
                <a:ext uri="{63B3BB69-23CF-44E3-9099-C40C66FF867C}">
                  <a14:compatExt spid="_x0000_s18093"/>
                </a:ext>
                <a:ext uri="{FF2B5EF4-FFF2-40B4-BE49-F238E27FC236}">
                  <a16:creationId xmlns:a16="http://schemas.microsoft.com/office/drawing/2014/main" id="{00000000-0008-0000-0000-0000A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786423</xdr:row>
          <xdr:rowOff>38100</xdr:rowOff>
        </xdr:from>
        <xdr:to>
          <xdr:col>10752</xdr:col>
          <xdr:colOff>390525</xdr:colOff>
          <xdr:row>786427</xdr:row>
          <xdr:rowOff>104775</xdr:rowOff>
        </xdr:to>
        <xdr:sp macro="" textlink="">
          <xdr:nvSpPr>
            <xdr:cNvPr id="18094" name="Object 686" hidden="1">
              <a:extLst>
                <a:ext uri="{63B3BB69-23CF-44E3-9099-C40C66FF867C}">
                  <a14:compatExt spid="_x0000_s18094"/>
                </a:ext>
                <a:ext uri="{FF2B5EF4-FFF2-40B4-BE49-F238E27FC236}">
                  <a16:creationId xmlns:a16="http://schemas.microsoft.com/office/drawing/2014/main" id="{00000000-0008-0000-0000-0000A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851959</xdr:row>
          <xdr:rowOff>38100</xdr:rowOff>
        </xdr:from>
        <xdr:to>
          <xdr:col>10752</xdr:col>
          <xdr:colOff>390525</xdr:colOff>
          <xdr:row>851963</xdr:row>
          <xdr:rowOff>104775</xdr:rowOff>
        </xdr:to>
        <xdr:sp macro="" textlink="">
          <xdr:nvSpPr>
            <xdr:cNvPr id="18095" name="Object 687" hidden="1">
              <a:extLst>
                <a:ext uri="{63B3BB69-23CF-44E3-9099-C40C66FF867C}">
                  <a14:compatExt spid="_x0000_s18095"/>
                </a:ext>
                <a:ext uri="{FF2B5EF4-FFF2-40B4-BE49-F238E27FC236}">
                  <a16:creationId xmlns:a16="http://schemas.microsoft.com/office/drawing/2014/main" id="{00000000-0008-0000-0000-0000A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917495</xdr:row>
          <xdr:rowOff>38100</xdr:rowOff>
        </xdr:from>
        <xdr:to>
          <xdr:col>10752</xdr:col>
          <xdr:colOff>390525</xdr:colOff>
          <xdr:row>917499</xdr:row>
          <xdr:rowOff>104775</xdr:rowOff>
        </xdr:to>
        <xdr:sp macro="" textlink="">
          <xdr:nvSpPr>
            <xdr:cNvPr id="18096" name="Object 688" hidden="1">
              <a:extLst>
                <a:ext uri="{63B3BB69-23CF-44E3-9099-C40C66FF867C}">
                  <a14:compatExt spid="_x0000_s18096"/>
                </a:ext>
                <a:ext uri="{FF2B5EF4-FFF2-40B4-BE49-F238E27FC236}">
                  <a16:creationId xmlns:a16="http://schemas.microsoft.com/office/drawing/2014/main" id="{00000000-0008-0000-0000-0000B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10751</xdr:col>
          <xdr:colOff>238125</xdr:colOff>
          <xdr:row>983031</xdr:row>
          <xdr:rowOff>38100</xdr:rowOff>
        </xdr:from>
        <xdr:to>
          <xdr:col>10752</xdr:col>
          <xdr:colOff>390525</xdr:colOff>
          <xdr:row>983035</xdr:row>
          <xdr:rowOff>104775</xdr:rowOff>
        </xdr:to>
        <xdr:sp macro="" textlink="">
          <xdr:nvSpPr>
            <xdr:cNvPr id="18097" name="Object 689" hidden="1">
              <a:extLst>
                <a:ext uri="{63B3BB69-23CF-44E3-9099-C40C66FF867C}">
                  <a14:compatExt spid="_x0000_s18097"/>
                </a:ext>
                <a:ext uri="{FF2B5EF4-FFF2-40B4-BE49-F238E27FC236}">
                  <a16:creationId xmlns:a16="http://schemas.microsoft.com/office/drawing/2014/main" id="{00000000-0008-0000-0000-0000B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0</xdr:row>
          <xdr:rowOff>38100</xdr:rowOff>
        </xdr:from>
        <xdr:to>
          <xdr:col>11008</xdr:col>
          <xdr:colOff>390525</xdr:colOff>
          <xdr:row>4</xdr:row>
          <xdr:rowOff>104775</xdr:rowOff>
        </xdr:to>
        <xdr:sp macro="" textlink="">
          <xdr:nvSpPr>
            <xdr:cNvPr id="18098" name="Object 690" hidden="1">
              <a:extLst>
                <a:ext uri="{63B3BB69-23CF-44E3-9099-C40C66FF867C}">
                  <a14:compatExt spid="_x0000_s18098"/>
                </a:ext>
                <a:ext uri="{FF2B5EF4-FFF2-40B4-BE49-F238E27FC236}">
                  <a16:creationId xmlns:a16="http://schemas.microsoft.com/office/drawing/2014/main" id="{00000000-0008-0000-0000-0000B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65527</xdr:row>
          <xdr:rowOff>38100</xdr:rowOff>
        </xdr:from>
        <xdr:to>
          <xdr:col>11008</xdr:col>
          <xdr:colOff>390525</xdr:colOff>
          <xdr:row>65531</xdr:row>
          <xdr:rowOff>104775</xdr:rowOff>
        </xdr:to>
        <xdr:sp macro="" textlink="">
          <xdr:nvSpPr>
            <xdr:cNvPr id="18099" name="Object 691" hidden="1">
              <a:extLst>
                <a:ext uri="{63B3BB69-23CF-44E3-9099-C40C66FF867C}">
                  <a14:compatExt spid="_x0000_s18099"/>
                </a:ext>
                <a:ext uri="{FF2B5EF4-FFF2-40B4-BE49-F238E27FC236}">
                  <a16:creationId xmlns:a16="http://schemas.microsoft.com/office/drawing/2014/main" id="{00000000-0008-0000-0000-0000B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131063</xdr:row>
          <xdr:rowOff>38100</xdr:rowOff>
        </xdr:from>
        <xdr:to>
          <xdr:col>11008</xdr:col>
          <xdr:colOff>390525</xdr:colOff>
          <xdr:row>131067</xdr:row>
          <xdr:rowOff>104775</xdr:rowOff>
        </xdr:to>
        <xdr:sp macro="" textlink="">
          <xdr:nvSpPr>
            <xdr:cNvPr id="18100" name="Object 692" hidden="1">
              <a:extLst>
                <a:ext uri="{63B3BB69-23CF-44E3-9099-C40C66FF867C}">
                  <a14:compatExt spid="_x0000_s18100"/>
                </a:ext>
                <a:ext uri="{FF2B5EF4-FFF2-40B4-BE49-F238E27FC236}">
                  <a16:creationId xmlns:a16="http://schemas.microsoft.com/office/drawing/2014/main" id="{00000000-0008-0000-0000-0000B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196599</xdr:row>
          <xdr:rowOff>38100</xdr:rowOff>
        </xdr:from>
        <xdr:to>
          <xdr:col>11008</xdr:col>
          <xdr:colOff>390525</xdr:colOff>
          <xdr:row>196603</xdr:row>
          <xdr:rowOff>104775</xdr:rowOff>
        </xdr:to>
        <xdr:sp macro="" textlink="">
          <xdr:nvSpPr>
            <xdr:cNvPr id="18101" name="Object 693" hidden="1">
              <a:extLst>
                <a:ext uri="{63B3BB69-23CF-44E3-9099-C40C66FF867C}">
                  <a14:compatExt spid="_x0000_s18101"/>
                </a:ext>
                <a:ext uri="{FF2B5EF4-FFF2-40B4-BE49-F238E27FC236}">
                  <a16:creationId xmlns:a16="http://schemas.microsoft.com/office/drawing/2014/main" id="{00000000-0008-0000-0000-0000B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262135</xdr:row>
          <xdr:rowOff>38100</xdr:rowOff>
        </xdr:from>
        <xdr:to>
          <xdr:col>11008</xdr:col>
          <xdr:colOff>390525</xdr:colOff>
          <xdr:row>262139</xdr:row>
          <xdr:rowOff>104775</xdr:rowOff>
        </xdr:to>
        <xdr:sp macro="" textlink="">
          <xdr:nvSpPr>
            <xdr:cNvPr id="18102" name="Object 694" hidden="1">
              <a:extLst>
                <a:ext uri="{63B3BB69-23CF-44E3-9099-C40C66FF867C}">
                  <a14:compatExt spid="_x0000_s18102"/>
                </a:ext>
                <a:ext uri="{FF2B5EF4-FFF2-40B4-BE49-F238E27FC236}">
                  <a16:creationId xmlns:a16="http://schemas.microsoft.com/office/drawing/2014/main" id="{00000000-0008-0000-0000-0000B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327671</xdr:row>
          <xdr:rowOff>38100</xdr:rowOff>
        </xdr:from>
        <xdr:to>
          <xdr:col>11008</xdr:col>
          <xdr:colOff>390525</xdr:colOff>
          <xdr:row>327675</xdr:row>
          <xdr:rowOff>104775</xdr:rowOff>
        </xdr:to>
        <xdr:sp macro="" textlink="">
          <xdr:nvSpPr>
            <xdr:cNvPr id="18103" name="Object 695" hidden="1">
              <a:extLst>
                <a:ext uri="{63B3BB69-23CF-44E3-9099-C40C66FF867C}">
                  <a14:compatExt spid="_x0000_s18103"/>
                </a:ext>
                <a:ext uri="{FF2B5EF4-FFF2-40B4-BE49-F238E27FC236}">
                  <a16:creationId xmlns:a16="http://schemas.microsoft.com/office/drawing/2014/main" id="{00000000-0008-0000-0000-0000B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393207</xdr:row>
          <xdr:rowOff>38100</xdr:rowOff>
        </xdr:from>
        <xdr:to>
          <xdr:col>11008</xdr:col>
          <xdr:colOff>390525</xdr:colOff>
          <xdr:row>393211</xdr:row>
          <xdr:rowOff>104775</xdr:rowOff>
        </xdr:to>
        <xdr:sp macro="" textlink="">
          <xdr:nvSpPr>
            <xdr:cNvPr id="18104" name="Object 696" hidden="1">
              <a:extLst>
                <a:ext uri="{63B3BB69-23CF-44E3-9099-C40C66FF867C}">
                  <a14:compatExt spid="_x0000_s18104"/>
                </a:ext>
                <a:ext uri="{FF2B5EF4-FFF2-40B4-BE49-F238E27FC236}">
                  <a16:creationId xmlns:a16="http://schemas.microsoft.com/office/drawing/2014/main" id="{00000000-0008-0000-0000-0000B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458743</xdr:row>
          <xdr:rowOff>38100</xdr:rowOff>
        </xdr:from>
        <xdr:to>
          <xdr:col>11008</xdr:col>
          <xdr:colOff>390525</xdr:colOff>
          <xdr:row>458747</xdr:row>
          <xdr:rowOff>104775</xdr:rowOff>
        </xdr:to>
        <xdr:sp macro="" textlink="">
          <xdr:nvSpPr>
            <xdr:cNvPr id="18105" name="Object 697" hidden="1">
              <a:extLst>
                <a:ext uri="{63B3BB69-23CF-44E3-9099-C40C66FF867C}">
                  <a14:compatExt spid="_x0000_s18105"/>
                </a:ext>
                <a:ext uri="{FF2B5EF4-FFF2-40B4-BE49-F238E27FC236}">
                  <a16:creationId xmlns:a16="http://schemas.microsoft.com/office/drawing/2014/main" id="{00000000-0008-0000-0000-0000B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524279</xdr:row>
          <xdr:rowOff>38100</xdr:rowOff>
        </xdr:from>
        <xdr:to>
          <xdr:col>11008</xdr:col>
          <xdr:colOff>390525</xdr:colOff>
          <xdr:row>524283</xdr:row>
          <xdr:rowOff>104775</xdr:rowOff>
        </xdr:to>
        <xdr:sp macro="" textlink="">
          <xdr:nvSpPr>
            <xdr:cNvPr id="18106" name="Object 698" hidden="1">
              <a:extLst>
                <a:ext uri="{63B3BB69-23CF-44E3-9099-C40C66FF867C}">
                  <a14:compatExt spid="_x0000_s18106"/>
                </a:ext>
                <a:ext uri="{FF2B5EF4-FFF2-40B4-BE49-F238E27FC236}">
                  <a16:creationId xmlns:a16="http://schemas.microsoft.com/office/drawing/2014/main" id="{00000000-0008-0000-0000-0000B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589815</xdr:row>
          <xdr:rowOff>38100</xdr:rowOff>
        </xdr:from>
        <xdr:to>
          <xdr:col>11008</xdr:col>
          <xdr:colOff>390525</xdr:colOff>
          <xdr:row>589819</xdr:row>
          <xdr:rowOff>104775</xdr:rowOff>
        </xdr:to>
        <xdr:sp macro="" textlink="">
          <xdr:nvSpPr>
            <xdr:cNvPr id="18107" name="Object 699" hidden="1">
              <a:extLst>
                <a:ext uri="{63B3BB69-23CF-44E3-9099-C40C66FF867C}">
                  <a14:compatExt spid="_x0000_s18107"/>
                </a:ext>
                <a:ext uri="{FF2B5EF4-FFF2-40B4-BE49-F238E27FC236}">
                  <a16:creationId xmlns:a16="http://schemas.microsoft.com/office/drawing/2014/main" id="{00000000-0008-0000-0000-0000B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655351</xdr:row>
          <xdr:rowOff>38100</xdr:rowOff>
        </xdr:from>
        <xdr:to>
          <xdr:col>11008</xdr:col>
          <xdr:colOff>390525</xdr:colOff>
          <xdr:row>655355</xdr:row>
          <xdr:rowOff>104775</xdr:rowOff>
        </xdr:to>
        <xdr:sp macro="" textlink="">
          <xdr:nvSpPr>
            <xdr:cNvPr id="18108" name="Object 700" hidden="1">
              <a:extLst>
                <a:ext uri="{63B3BB69-23CF-44E3-9099-C40C66FF867C}">
                  <a14:compatExt spid="_x0000_s18108"/>
                </a:ext>
                <a:ext uri="{FF2B5EF4-FFF2-40B4-BE49-F238E27FC236}">
                  <a16:creationId xmlns:a16="http://schemas.microsoft.com/office/drawing/2014/main" id="{00000000-0008-0000-0000-0000B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720887</xdr:row>
          <xdr:rowOff>38100</xdr:rowOff>
        </xdr:from>
        <xdr:to>
          <xdr:col>11008</xdr:col>
          <xdr:colOff>390525</xdr:colOff>
          <xdr:row>720891</xdr:row>
          <xdr:rowOff>104775</xdr:rowOff>
        </xdr:to>
        <xdr:sp macro="" textlink="">
          <xdr:nvSpPr>
            <xdr:cNvPr id="18109" name="Object 701" hidden="1">
              <a:extLst>
                <a:ext uri="{63B3BB69-23CF-44E3-9099-C40C66FF867C}">
                  <a14:compatExt spid="_x0000_s18109"/>
                </a:ext>
                <a:ext uri="{FF2B5EF4-FFF2-40B4-BE49-F238E27FC236}">
                  <a16:creationId xmlns:a16="http://schemas.microsoft.com/office/drawing/2014/main" id="{00000000-0008-0000-0000-0000B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786423</xdr:row>
          <xdr:rowOff>38100</xdr:rowOff>
        </xdr:from>
        <xdr:to>
          <xdr:col>11008</xdr:col>
          <xdr:colOff>390525</xdr:colOff>
          <xdr:row>786427</xdr:row>
          <xdr:rowOff>104775</xdr:rowOff>
        </xdr:to>
        <xdr:sp macro="" textlink="">
          <xdr:nvSpPr>
            <xdr:cNvPr id="18110" name="Object 702" hidden="1">
              <a:extLst>
                <a:ext uri="{63B3BB69-23CF-44E3-9099-C40C66FF867C}">
                  <a14:compatExt spid="_x0000_s18110"/>
                </a:ext>
                <a:ext uri="{FF2B5EF4-FFF2-40B4-BE49-F238E27FC236}">
                  <a16:creationId xmlns:a16="http://schemas.microsoft.com/office/drawing/2014/main" id="{00000000-0008-0000-0000-0000B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851959</xdr:row>
          <xdr:rowOff>38100</xdr:rowOff>
        </xdr:from>
        <xdr:to>
          <xdr:col>11008</xdr:col>
          <xdr:colOff>390525</xdr:colOff>
          <xdr:row>851963</xdr:row>
          <xdr:rowOff>104775</xdr:rowOff>
        </xdr:to>
        <xdr:sp macro="" textlink="">
          <xdr:nvSpPr>
            <xdr:cNvPr id="18111" name="Object 703" hidden="1">
              <a:extLst>
                <a:ext uri="{63B3BB69-23CF-44E3-9099-C40C66FF867C}">
                  <a14:compatExt spid="_x0000_s18111"/>
                </a:ext>
                <a:ext uri="{FF2B5EF4-FFF2-40B4-BE49-F238E27FC236}">
                  <a16:creationId xmlns:a16="http://schemas.microsoft.com/office/drawing/2014/main" id="{00000000-0008-0000-0000-0000B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917495</xdr:row>
          <xdr:rowOff>38100</xdr:rowOff>
        </xdr:from>
        <xdr:to>
          <xdr:col>11008</xdr:col>
          <xdr:colOff>390525</xdr:colOff>
          <xdr:row>917499</xdr:row>
          <xdr:rowOff>104775</xdr:rowOff>
        </xdr:to>
        <xdr:sp macro="" textlink="">
          <xdr:nvSpPr>
            <xdr:cNvPr id="18112" name="Object 704" hidden="1">
              <a:extLst>
                <a:ext uri="{63B3BB69-23CF-44E3-9099-C40C66FF867C}">
                  <a14:compatExt spid="_x0000_s18112"/>
                </a:ext>
                <a:ext uri="{FF2B5EF4-FFF2-40B4-BE49-F238E27FC236}">
                  <a16:creationId xmlns:a16="http://schemas.microsoft.com/office/drawing/2014/main" id="{00000000-0008-0000-0000-0000C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11007</xdr:col>
          <xdr:colOff>238125</xdr:colOff>
          <xdr:row>983031</xdr:row>
          <xdr:rowOff>38100</xdr:rowOff>
        </xdr:from>
        <xdr:to>
          <xdr:col>11008</xdr:col>
          <xdr:colOff>390525</xdr:colOff>
          <xdr:row>983035</xdr:row>
          <xdr:rowOff>104775</xdr:rowOff>
        </xdr:to>
        <xdr:sp macro="" textlink="">
          <xdr:nvSpPr>
            <xdr:cNvPr id="18113" name="Object 705" hidden="1">
              <a:extLst>
                <a:ext uri="{63B3BB69-23CF-44E3-9099-C40C66FF867C}">
                  <a14:compatExt spid="_x0000_s18113"/>
                </a:ext>
                <a:ext uri="{FF2B5EF4-FFF2-40B4-BE49-F238E27FC236}">
                  <a16:creationId xmlns:a16="http://schemas.microsoft.com/office/drawing/2014/main" id="{00000000-0008-0000-0000-0000C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0</xdr:row>
          <xdr:rowOff>38100</xdr:rowOff>
        </xdr:from>
        <xdr:to>
          <xdr:col>11264</xdr:col>
          <xdr:colOff>390525</xdr:colOff>
          <xdr:row>4</xdr:row>
          <xdr:rowOff>104775</xdr:rowOff>
        </xdr:to>
        <xdr:sp macro="" textlink="">
          <xdr:nvSpPr>
            <xdr:cNvPr id="18114" name="Object 706" hidden="1">
              <a:extLst>
                <a:ext uri="{63B3BB69-23CF-44E3-9099-C40C66FF867C}">
                  <a14:compatExt spid="_x0000_s18114"/>
                </a:ext>
                <a:ext uri="{FF2B5EF4-FFF2-40B4-BE49-F238E27FC236}">
                  <a16:creationId xmlns:a16="http://schemas.microsoft.com/office/drawing/2014/main" id="{00000000-0008-0000-0000-0000C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65527</xdr:row>
          <xdr:rowOff>38100</xdr:rowOff>
        </xdr:from>
        <xdr:to>
          <xdr:col>11264</xdr:col>
          <xdr:colOff>390525</xdr:colOff>
          <xdr:row>65531</xdr:row>
          <xdr:rowOff>104775</xdr:rowOff>
        </xdr:to>
        <xdr:sp macro="" textlink="">
          <xdr:nvSpPr>
            <xdr:cNvPr id="18115" name="Object 707" hidden="1">
              <a:extLst>
                <a:ext uri="{63B3BB69-23CF-44E3-9099-C40C66FF867C}">
                  <a14:compatExt spid="_x0000_s18115"/>
                </a:ext>
                <a:ext uri="{FF2B5EF4-FFF2-40B4-BE49-F238E27FC236}">
                  <a16:creationId xmlns:a16="http://schemas.microsoft.com/office/drawing/2014/main" id="{00000000-0008-0000-0000-0000C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131063</xdr:row>
          <xdr:rowOff>38100</xdr:rowOff>
        </xdr:from>
        <xdr:to>
          <xdr:col>11264</xdr:col>
          <xdr:colOff>390525</xdr:colOff>
          <xdr:row>131067</xdr:row>
          <xdr:rowOff>104775</xdr:rowOff>
        </xdr:to>
        <xdr:sp macro="" textlink="">
          <xdr:nvSpPr>
            <xdr:cNvPr id="18116" name="Object 708" hidden="1">
              <a:extLst>
                <a:ext uri="{63B3BB69-23CF-44E3-9099-C40C66FF867C}">
                  <a14:compatExt spid="_x0000_s18116"/>
                </a:ext>
                <a:ext uri="{FF2B5EF4-FFF2-40B4-BE49-F238E27FC236}">
                  <a16:creationId xmlns:a16="http://schemas.microsoft.com/office/drawing/2014/main" id="{00000000-0008-0000-0000-0000C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196599</xdr:row>
          <xdr:rowOff>38100</xdr:rowOff>
        </xdr:from>
        <xdr:to>
          <xdr:col>11264</xdr:col>
          <xdr:colOff>390525</xdr:colOff>
          <xdr:row>196603</xdr:row>
          <xdr:rowOff>104775</xdr:rowOff>
        </xdr:to>
        <xdr:sp macro="" textlink="">
          <xdr:nvSpPr>
            <xdr:cNvPr id="18117" name="Object 709" hidden="1">
              <a:extLst>
                <a:ext uri="{63B3BB69-23CF-44E3-9099-C40C66FF867C}">
                  <a14:compatExt spid="_x0000_s18117"/>
                </a:ext>
                <a:ext uri="{FF2B5EF4-FFF2-40B4-BE49-F238E27FC236}">
                  <a16:creationId xmlns:a16="http://schemas.microsoft.com/office/drawing/2014/main" id="{00000000-0008-0000-0000-0000C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262135</xdr:row>
          <xdr:rowOff>38100</xdr:rowOff>
        </xdr:from>
        <xdr:to>
          <xdr:col>11264</xdr:col>
          <xdr:colOff>390525</xdr:colOff>
          <xdr:row>262139</xdr:row>
          <xdr:rowOff>104775</xdr:rowOff>
        </xdr:to>
        <xdr:sp macro="" textlink="">
          <xdr:nvSpPr>
            <xdr:cNvPr id="18118" name="Object 710" hidden="1">
              <a:extLst>
                <a:ext uri="{63B3BB69-23CF-44E3-9099-C40C66FF867C}">
                  <a14:compatExt spid="_x0000_s18118"/>
                </a:ext>
                <a:ext uri="{FF2B5EF4-FFF2-40B4-BE49-F238E27FC236}">
                  <a16:creationId xmlns:a16="http://schemas.microsoft.com/office/drawing/2014/main" id="{00000000-0008-0000-0000-0000C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327671</xdr:row>
          <xdr:rowOff>38100</xdr:rowOff>
        </xdr:from>
        <xdr:to>
          <xdr:col>11264</xdr:col>
          <xdr:colOff>390525</xdr:colOff>
          <xdr:row>327675</xdr:row>
          <xdr:rowOff>104775</xdr:rowOff>
        </xdr:to>
        <xdr:sp macro="" textlink="">
          <xdr:nvSpPr>
            <xdr:cNvPr id="18119" name="Object 711" hidden="1">
              <a:extLst>
                <a:ext uri="{63B3BB69-23CF-44E3-9099-C40C66FF867C}">
                  <a14:compatExt spid="_x0000_s18119"/>
                </a:ext>
                <a:ext uri="{FF2B5EF4-FFF2-40B4-BE49-F238E27FC236}">
                  <a16:creationId xmlns:a16="http://schemas.microsoft.com/office/drawing/2014/main" id="{00000000-0008-0000-0000-0000C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393207</xdr:row>
          <xdr:rowOff>38100</xdr:rowOff>
        </xdr:from>
        <xdr:to>
          <xdr:col>11264</xdr:col>
          <xdr:colOff>390525</xdr:colOff>
          <xdr:row>393211</xdr:row>
          <xdr:rowOff>104775</xdr:rowOff>
        </xdr:to>
        <xdr:sp macro="" textlink="">
          <xdr:nvSpPr>
            <xdr:cNvPr id="18120" name="Object 712" hidden="1">
              <a:extLst>
                <a:ext uri="{63B3BB69-23CF-44E3-9099-C40C66FF867C}">
                  <a14:compatExt spid="_x0000_s18120"/>
                </a:ext>
                <a:ext uri="{FF2B5EF4-FFF2-40B4-BE49-F238E27FC236}">
                  <a16:creationId xmlns:a16="http://schemas.microsoft.com/office/drawing/2014/main" id="{00000000-0008-0000-0000-0000C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458743</xdr:row>
          <xdr:rowOff>38100</xdr:rowOff>
        </xdr:from>
        <xdr:to>
          <xdr:col>11264</xdr:col>
          <xdr:colOff>390525</xdr:colOff>
          <xdr:row>458747</xdr:row>
          <xdr:rowOff>104775</xdr:rowOff>
        </xdr:to>
        <xdr:sp macro="" textlink="">
          <xdr:nvSpPr>
            <xdr:cNvPr id="18121" name="Object 713" hidden="1">
              <a:extLst>
                <a:ext uri="{63B3BB69-23CF-44E3-9099-C40C66FF867C}">
                  <a14:compatExt spid="_x0000_s18121"/>
                </a:ext>
                <a:ext uri="{FF2B5EF4-FFF2-40B4-BE49-F238E27FC236}">
                  <a16:creationId xmlns:a16="http://schemas.microsoft.com/office/drawing/2014/main" id="{00000000-0008-0000-0000-0000C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524279</xdr:row>
          <xdr:rowOff>38100</xdr:rowOff>
        </xdr:from>
        <xdr:to>
          <xdr:col>11264</xdr:col>
          <xdr:colOff>390525</xdr:colOff>
          <xdr:row>524283</xdr:row>
          <xdr:rowOff>104775</xdr:rowOff>
        </xdr:to>
        <xdr:sp macro="" textlink="">
          <xdr:nvSpPr>
            <xdr:cNvPr id="18122" name="Object 714" hidden="1">
              <a:extLst>
                <a:ext uri="{63B3BB69-23CF-44E3-9099-C40C66FF867C}">
                  <a14:compatExt spid="_x0000_s18122"/>
                </a:ext>
                <a:ext uri="{FF2B5EF4-FFF2-40B4-BE49-F238E27FC236}">
                  <a16:creationId xmlns:a16="http://schemas.microsoft.com/office/drawing/2014/main" id="{00000000-0008-0000-0000-0000C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589815</xdr:row>
          <xdr:rowOff>38100</xdr:rowOff>
        </xdr:from>
        <xdr:to>
          <xdr:col>11264</xdr:col>
          <xdr:colOff>390525</xdr:colOff>
          <xdr:row>589819</xdr:row>
          <xdr:rowOff>104775</xdr:rowOff>
        </xdr:to>
        <xdr:sp macro="" textlink="">
          <xdr:nvSpPr>
            <xdr:cNvPr id="18123" name="Object 715" hidden="1">
              <a:extLst>
                <a:ext uri="{63B3BB69-23CF-44E3-9099-C40C66FF867C}">
                  <a14:compatExt spid="_x0000_s18123"/>
                </a:ext>
                <a:ext uri="{FF2B5EF4-FFF2-40B4-BE49-F238E27FC236}">
                  <a16:creationId xmlns:a16="http://schemas.microsoft.com/office/drawing/2014/main" id="{00000000-0008-0000-0000-0000C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655351</xdr:row>
          <xdr:rowOff>38100</xdr:rowOff>
        </xdr:from>
        <xdr:to>
          <xdr:col>11264</xdr:col>
          <xdr:colOff>390525</xdr:colOff>
          <xdr:row>655355</xdr:row>
          <xdr:rowOff>104775</xdr:rowOff>
        </xdr:to>
        <xdr:sp macro="" textlink="">
          <xdr:nvSpPr>
            <xdr:cNvPr id="18124" name="Object 716" hidden="1">
              <a:extLst>
                <a:ext uri="{63B3BB69-23CF-44E3-9099-C40C66FF867C}">
                  <a14:compatExt spid="_x0000_s18124"/>
                </a:ext>
                <a:ext uri="{FF2B5EF4-FFF2-40B4-BE49-F238E27FC236}">
                  <a16:creationId xmlns:a16="http://schemas.microsoft.com/office/drawing/2014/main" id="{00000000-0008-0000-0000-0000C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720887</xdr:row>
          <xdr:rowOff>38100</xdr:rowOff>
        </xdr:from>
        <xdr:to>
          <xdr:col>11264</xdr:col>
          <xdr:colOff>390525</xdr:colOff>
          <xdr:row>720891</xdr:row>
          <xdr:rowOff>104775</xdr:rowOff>
        </xdr:to>
        <xdr:sp macro="" textlink="">
          <xdr:nvSpPr>
            <xdr:cNvPr id="18125" name="Object 717" hidden="1">
              <a:extLst>
                <a:ext uri="{63B3BB69-23CF-44E3-9099-C40C66FF867C}">
                  <a14:compatExt spid="_x0000_s18125"/>
                </a:ext>
                <a:ext uri="{FF2B5EF4-FFF2-40B4-BE49-F238E27FC236}">
                  <a16:creationId xmlns:a16="http://schemas.microsoft.com/office/drawing/2014/main" id="{00000000-0008-0000-0000-0000C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786423</xdr:row>
          <xdr:rowOff>38100</xdr:rowOff>
        </xdr:from>
        <xdr:to>
          <xdr:col>11264</xdr:col>
          <xdr:colOff>390525</xdr:colOff>
          <xdr:row>786427</xdr:row>
          <xdr:rowOff>104775</xdr:rowOff>
        </xdr:to>
        <xdr:sp macro="" textlink="">
          <xdr:nvSpPr>
            <xdr:cNvPr id="18126" name="Object 718" hidden="1">
              <a:extLst>
                <a:ext uri="{63B3BB69-23CF-44E3-9099-C40C66FF867C}">
                  <a14:compatExt spid="_x0000_s18126"/>
                </a:ext>
                <a:ext uri="{FF2B5EF4-FFF2-40B4-BE49-F238E27FC236}">
                  <a16:creationId xmlns:a16="http://schemas.microsoft.com/office/drawing/2014/main" id="{00000000-0008-0000-0000-0000C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851959</xdr:row>
          <xdr:rowOff>38100</xdr:rowOff>
        </xdr:from>
        <xdr:to>
          <xdr:col>11264</xdr:col>
          <xdr:colOff>390525</xdr:colOff>
          <xdr:row>851963</xdr:row>
          <xdr:rowOff>104775</xdr:rowOff>
        </xdr:to>
        <xdr:sp macro="" textlink="">
          <xdr:nvSpPr>
            <xdr:cNvPr id="18127" name="Object 719" hidden="1">
              <a:extLst>
                <a:ext uri="{63B3BB69-23CF-44E3-9099-C40C66FF867C}">
                  <a14:compatExt spid="_x0000_s18127"/>
                </a:ext>
                <a:ext uri="{FF2B5EF4-FFF2-40B4-BE49-F238E27FC236}">
                  <a16:creationId xmlns:a16="http://schemas.microsoft.com/office/drawing/2014/main" id="{00000000-0008-0000-0000-0000C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917495</xdr:row>
          <xdr:rowOff>38100</xdr:rowOff>
        </xdr:from>
        <xdr:to>
          <xdr:col>11264</xdr:col>
          <xdr:colOff>390525</xdr:colOff>
          <xdr:row>917499</xdr:row>
          <xdr:rowOff>104775</xdr:rowOff>
        </xdr:to>
        <xdr:sp macro="" textlink="">
          <xdr:nvSpPr>
            <xdr:cNvPr id="18128" name="Object 720" hidden="1">
              <a:extLst>
                <a:ext uri="{63B3BB69-23CF-44E3-9099-C40C66FF867C}">
                  <a14:compatExt spid="_x0000_s18128"/>
                </a:ext>
                <a:ext uri="{FF2B5EF4-FFF2-40B4-BE49-F238E27FC236}">
                  <a16:creationId xmlns:a16="http://schemas.microsoft.com/office/drawing/2014/main" id="{00000000-0008-0000-0000-0000D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11263</xdr:col>
          <xdr:colOff>238125</xdr:colOff>
          <xdr:row>983031</xdr:row>
          <xdr:rowOff>38100</xdr:rowOff>
        </xdr:from>
        <xdr:to>
          <xdr:col>11264</xdr:col>
          <xdr:colOff>390525</xdr:colOff>
          <xdr:row>983035</xdr:row>
          <xdr:rowOff>104775</xdr:rowOff>
        </xdr:to>
        <xdr:sp macro="" textlink="">
          <xdr:nvSpPr>
            <xdr:cNvPr id="18129" name="Object 721" hidden="1">
              <a:extLst>
                <a:ext uri="{63B3BB69-23CF-44E3-9099-C40C66FF867C}">
                  <a14:compatExt spid="_x0000_s18129"/>
                </a:ext>
                <a:ext uri="{FF2B5EF4-FFF2-40B4-BE49-F238E27FC236}">
                  <a16:creationId xmlns:a16="http://schemas.microsoft.com/office/drawing/2014/main" id="{00000000-0008-0000-0000-0000D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0</xdr:row>
          <xdr:rowOff>38100</xdr:rowOff>
        </xdr:from>
        <xdr:to>
          <xdr:col>11520</xdr:col>
          <xdr:colOff>390525</xdr:colOff>
          <xdr:row>4</xdr:row>
          <xdr:rowOff>104775</xdr:rowOff>
        </xdr:to>
        <xdr:sp macro="" textlink="">
          <xdr:nvSpPr>
            <xdr:cNvPr id="18130" name="Object 722" hidden="1">
              <a:extLst>
                <a:ext uri="{63B3BB69-23CF-44E3-9099-C40C66FF867C}">
                  <a14:compatExt spid="_x0000_s18130"/>
                </a:ext>
                <a:ext uri="{FF2B5EF4-FFF2-40B4-BE49-F238E27FC236}">
                  <a16:creationId xmlns:a16="http://schemas.microsoft.com/office/drawing/2014/main" id="{00000000-0008-0000-0000-0000D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65527</xdr:row>
          <xdr:rowOff>38100</xdr:rowOff>
        </xdr:from>
        <xdr:to>
          <xdr:col>11520</xdr:col>
          <xdr:colOff>390525</xdr:colOff>
          <xdr:row>65531</xdr:row>
          <xdr:rowOff>104775</xdr:rowOff>
        </xdr:to>
        <xdr:sp macro="" textlink="">
          <xdr:nvSpPr>
            <xdr:cNvPr id="18131" name="Object 723" hidden="1">
              <a:extLst>
                <a:ext uri="{63B3BB69-23CF-44E3-9099-C40C66FF867C}">
                  <a14:compatExt spid="_x0000_s18131"/>
                </a:ext>
                <a:ext uri="{FF2B5EF4-FFF2-40B4-BE49-F238E27FC236}">
                  <a16:creationId xmlns:a16="http://schemas.microsoft.com/office/drawing/2014/main" id="{00000000-0008-0000-0000-0000D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131063</xdr:row>
          <xdr:rowOff>38100</xdr:rowOff>
        </xdr:from>
        <xdr:to>
          <xdr:col>11520</xdr:col>
          <xdr:colOff>390525</xdr:colOff>
          <xdr:row>131067</xdr:row>
          <xdr:rowOff>104775</xdr:rowOff>
        </xdr:to>
        <xdr:sp macro="" textlink="">
          <xdr:nvSpPr>
            <xdr:cNvPr id="18132" name="Object 724" hidden="1">
              <a:extLst>
                <a:ext uri="{63B3BB69-23CF-44E3-9099-C40C66FF867C}">
                  <a14:compatExt spid="_x0000_s18132"/>
                </a:ext>
                <a:ext uri="{FF2B5EF4-FFF2-40B4-BE49-F238E27FC236}">
                  <a16:creationId xmlns:a16="http://schemas.microsoft.com/office/drawing/2014/main" id="{00000000-0008-0000-0000-0000D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196599</xdr:row>
          <xdr:rowOff>38100</xdr:rowOff>
        </xdr:from>
        <xdr:to>
          <xdr:col>11520</xdr:col>
          <xdr:colOff>390525</xdr:colOff>
          <xdr:row>196603</xdr:row>
          <xdr:rowOff>104775</xdr:rowOff>
        </xdr:to>
        <xdr:sp macro="" textlink="">
          <xdr:nvSpPr>
            <xdr:cNvPr id="18133" name="Object 725" hidden="1">
              <a:extLst>
                <a:ext uri="{63B3BB69-23CF-44E3-9099-C40C66FF867C}">
                  <a14:compatExt spid="_x0000_s18133"/>
                </a:ext>
                <a:ext uri="{FF2B5EF4-FFF2-40B4-BE49-F238E27FC236}">
                  <a16:creationId xmlns:a16="http://schemas.microsoft.com/office/drawing/2014/main" id="{00000000-0008-0000-0000-0000D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262135</xdr:row>
          <xdr:rowOff>38100</xdr:rowOff>
        </xdr:from>
        <xdr:to>
          <xdr:col>11520</xdr:col>
          <xdr:colOff>390525</xdr:colOff>
          <xdr:row>262139</xdr:row>
          <xdr:rowOff>104775</xdr:rowOff>
        </xdr:to>
        <xdr:sp macro="" textlink="">
          <xdr:nvSpPr>
            <xdr:cNvPr id="18134" name="Object 726" hidden="1">
              <a:extLst>
                <a:ext uri="{63B3BB69-23CF-44E3-9099-C40C66FF867C}">
                  <a14:compatExt spid="_x0000_s18134"/>
                </a:ext>
                <a:ext uri="{FF2B5EF4-FFF2-40B4-BE49-F238E27FC236}">
                  <a16:creationId xmlns:a16="http://schemas.microsoft.com/office/drawing/2014/main" id="{00000000-0008-0000-0000-0000D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327671</xdr:row>
          <xdr:rowOff>38100</xdr:rowOff>
        </xdr:from>
        <xdr:to>
          <xdr:col>11520</xdr:col>
          <xdr:colOff>390525</xdr:colOff>
          <xdr:row>327675</xdr:row>
          <xdr:rowOff>104775</xdr:rowOff>
        </xdr:to>
        <xdr:sp macro="" textlink="">
          <xdr:nvSpPr>
            <xdr:cNvPr id="18135" name="Object 727" hidden="1">
              <a:extLst>
                <a:ext uri="{63B3BB69-23CF-44E3-9099-C40C66FF867C}">
                  <a14:compatExt spid="_x0000_s18135"/>
                </a:ext>
                <a:ext uri="{FF2B5EF4-FFF2-40B4-BE49-F238E27FC236}">
                  <a16:creationId xmlns:a16="http://schemas.microsoft.com/office/drawing/2014/main" id="{00000000-0008-0000-0000-0000D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393207</xdr:row>
          <xdr:rowOff>38100</xdr:rowOff>
        </xdr:from>
        <xdr:to>
          <xdr:col>11520</xdr:col>
          <xdr:colOff>390525</xdr:colOff>
          <xdr:row>393211</xdr:row>
          <xdr:rowOff>104775</xdr:rowOff>
        </xdr:to>
        <xdr:sp macro="" textlink="">
          <xdr:nvSpPr>
            <xdr:cNvPr id="18136" name="Object 728" hidden="1">
              <a:extLst>
                <a:ext uri="{63B3BB69-23CF-44E3-9099-C40C66FF867C}">
                  <a14:compatExt spid="_x0000_s18136"/>
                </a:ext>
                <a:ext uri="{FF2B5EF4-FFF2-40B4-BE49-F238E27FC236}">
                  <a16:creationId xmlns:a16="http://schemas.microsoft.com/office/drawing/2014/main" id="{00000000-0008-0000-0000-0000D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458743</xdr:row>
          <xdr:rowOff>38100</xdr:rowOff>
        </xdr:from>
        <xdr:to>
          <xdr:col>11520</xdr:col>
          <xdr:colOff>390525</xdr:colOff>
          <xdr:row>458747</xdr:row>
          <xdr:rowOff>104775</xdr:rowOff>
        </xdr:to>
        <xdr:sp macro="" textlink="">
          <xdr:nvSpPr>
            <xdr:cNvPr id="18137" name="Object 729" hidden="1">
              <a:extLst>
                <a:ext uri="{63B3BB69-23CF-44E3-9099-C40C66FF867C}">
                  <a14:compatExt spid="_x0000_s18137"/>
                </a:ext>
                <a:ext uri="{FF2B5EF4-FFF2-40B4-BE49-F238E27FC236}">
                  <a16:creationId xmlns:a16="http://schemas.microsoft.com/office/drawing/2014/main" id="{00000000-0008-0000-0000-0000D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524279</xdr:row>
          <xdr:rowOff>38100</xdr:rowOff>
        </xdr:from>
        <xdr:to>
          <xdr:col>11520</xdr:col>
          <xdr:colOff>390525</xdr:colOff>
          <xdr:row>524283</xdr:row>
          <xdr:rowOff>104775</xdr:rowOff>
        </xdr:to>
        <xdr:sp macro="" textlink="">
          <xdr:nvSpPr>
            <xdr:cNvPr id="18138" name="Object 730" hidden="1">
              <a:extLst>
                <a:ext uri="{63B3BB69-23CF-44E3-9099-C40C66FF867C}">
                  <a14:compatExt spid="_x0000_s18138"/>
                </a:ext>
                <a:ext uri="{FF2B5EF4-FFF2-40B4-BE49-F238E27FC236}">
                  <a16:creationId xmlns:a16="http://schemas.microsoft.com/office/drawing/2014/main" id="{00000000-0008-0000-0000-0000D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589815</xdr:row>
          <xdr:rowOff>38100</xdr:rowOff>
        </xdr:from>
        <xdr:to>
          <xdr:col>11520</xdr:col>
          <xdr:colOff>390525</xdr:colOff>
          <xdr:row>589819</xdr:row>
          <xdr:rowOff>104775</xdr:rowOff>
        </xdr:to>
        <xdr:sp macro="" textlink="">
          <xdr:nvSpPr>
            <xdr:cNvPr id="18139" name="Object 731" hidden="1">
              <a:extLst>
                <a:ext uri="{63B3BB69-23CF-44E3-9099-C40C66FF867C}">
                  <a14:compatExt spid="_x0000_s18139"/>
                </a:ext>
                <a:ext uri="{FF2B5EF4-FFF2-40B4-BE49-F238E27FC236}">
                  <a16:creationId xmlns:a16="http://schemas.microsoft.com/office/drawing/2014/main" id="{00000000-0008-0000-0000-0000D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655351</xdr:row>
          <xdr:rowOff>38100</xdr:rowOff>
        </xdr:from>
        <xdr:to>
          <xdr:col>11520</xdr:col>
          <xdr:colOff>390525</xdr:colOff>
          <xdr:row>655355</xdr:row>
          <xdr:rowOff>104775</xdr:rowOff>
        </xdr:to>
        <xdr:sp macro="" textlink="">
          <xdr:nvSpPr>
            <xdr:cNvPr id="18140" name="Object 732" hidden="1">
              <a:extLst>
                <a:ext uri="{63B3BB69-23CF-44E3-9099-C40C66FF867C}">
                  <a14:compatExt spid="_x0000_s18140"/>
                </a:ext>
                <a:ext uri="{FF2B5EF4-FFF2-40B4-BE49-F238E27FC236}">
                  <a16:creationId xmlns:a16="http://schemas.microsoft.com/office/drawing/2014/main" id="{00000000-0008-0000-0000-0000D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720887</xdr:row>
          <xdr:rowOff>38100</xdr:rowOff>
        </xdr:from>
        <xdr:to>
          <xdr:col>11520</xdr:col>
          <xdr:colOff>390525</xdr:colOff>
          <xdr:row>720891</xdr:row>
          <xdr:rowOff>104775</xdr:rowOff>
        </xdr:to>
        <xdr:sp macro="" textlink="">
          <xdr:nvSpPr>
            <xdr:cNvPr id="18141" name="Object 733" hidden="1">
              <a:extLst>
                <a:ext uri="{63B3BB69-23CF-44E3-9099-C40C66FF867C}">
                  <a14:compatExt spid="_x0000_s18141"/>
                </a:ext>
                <a:ext uri="{FF2B5EF4-FFF2-40B4-BE49-F238E27FC236}">
                  <a16:creationId xmlns:a16="http://schemas.microsoft.com/office/drawing/2014/main" id="{00000000-0008-0000-0000-0000D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786423</xdr:row>
          <xdr:rowOff>38100</xdr:rowOff>
        </xdr:from>
        <xdr:to>
          <xdr:col>11520</xdr:col>
          <xdr:colOff>390525</xdr:colOff>
          <xdr:row>786427</xdr:row>
          <xdr:rowOff>104775</xdr:rowOff>
        </xdr:to>
        <xdr:sp macro="" textlink="">
          <xdr:nvSpPr>
            <xdr:cNvPr id="18142" name="Object 734" hidden="1">
              <a:extLst>
                <a:ext uri="{63B3BB69-23CF-44E3-9099-C40C66FF867C}">
                  <a14:compatExt spid="_x0000_s18142"/>
                </a:ext>
                <a:ext uri="{FF2B5EF4-FFF2-40B4-BE49-F238E27FC236}">
                  <a16:creationId xmlns:a16="http://schemas.microsoft.com/office/drawing/2014/main" id="{00000000-0008-0000-0000-0000D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851959</xdr:row>
          <xdr:rowOff>38100</xdr:rowOff>
        </xdr:from>
        <xdr:to>
          <xdr:col>11520</xdr:col>
          <xdr:colOff>390525</xdr:colOff>
          <xdr:row>851963</xdr:row>
          <xdr:rowOff>104775</xdr:rowOff>
        </xdr:to>
        <xdr:sp macro="" textlink="">
          <xdr:nvSpPr>
            <xdr:cNvPr id="18143" name="Object 735" hidden="1">
              <a:extLst>
                <a:ext uri="{63B3BB69-23CF-44E3-9099-C40C66FF867C}">
                  <a14:compatExt spid="_x0000_s18143"/>
                </a:ext>
                <a:ext uri="{FF2B5EF4-FFF2-40B4-BE49-F238E27FC236}">
                  <a16:creationId xmlns:a16="http://schemas.microsoft.com/office/drawing/2014/main" id="{00000000-0008-0000-0000-0000D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917495</xdr:row>
          <xdr:rowOff>38100</xdr:rowOff>
        </xdr:from>
        <xdr:to>
          <xdr:col>11520</xdr:col>
          <xdr:colOff>390525</xdr:colOff>
          <xdr:row>917499</xdr:row>
          <xdr:rowOff>104775</xdr:rowOff>
        </xdr:to>
        <xdr:sp macro="" textlink="">
          <xdr:nvSpPr>
            <xdr:cNvPr id="18144" name="Object 736" hidden="1">
              <a:extLst>
                <a:ext uri="{63B3BB69-23CF-44E3-9099-C40C66FF867C}">
                  <a14:compatExt spid="_x0000_s18144"/>
                </a:ext>
                <a:ext uri="{FF2B5EF4-FFF2-40B4-BE49-F238E27FC236}">
                  <a16:creationId xmlns:a16="http://schemas.microsoft.com/office/drawing/2014/main" id="{00000000-0008-0000-0000-0000E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11519</xdr:col>
          <xdr:colOff>238125</xdr:colOff>
          <xdr:row>983031</xdr:row>
          <xdr:rowOff>38100</xdr:rowOff>
        </xdr:from>
        <xdr:to>
          <xdr:col>11520</xdr:col>
          <xdr:colOff>390525</xdr:colOff>
          <xdr:row>983035</xdr:row>
          <xdr:rowOff>104775</xdr:rowOff>
        </xdr:to>
        <xdr:sp macro="" textlink="">
          <xdr:nvSpPr>
            <xdr:cNvPr id="18145" name="Object 737" hidden="1">
              <a:extLst>
                <a:ext uri="{63B3BB69-23CF-44E3-9099-C40C66FF867C}">
                  <a14:compatExt spid="_x0000_s18145"/>
                </a:ext>
                <a:ext uri="{FF2B5EF4-FFF2-40B4-BE49-F238E27FC236}">
                  <a16:creationId xmlns:a16="http://schemas.microsoft.com/office/drawing/2014/main" id="{00000000-0008-0000-0000-0000E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0</xdr:row>
          <xdr:rowOff>38100</xdr:rowOff>
        </xdr:from>
        <xdr:to>
          <xdr:col>11776</xdr:col>
          <xdr:colOff>390525</xdr:colOff>
          <xdr:row>4</xdr:row>
          <xdr:rowOff>104775</xdr:rowOff>
        </xdr:to>
        <xdr:sp macro="" textlink="">
          <xdr:nvSpPr>
            <xdr:cNvPr id="18146" name="Object 738" hidden="1">
              <a:extLst>
                <a:ext uri="{63B3BB69-23CF-44E3-9099-C40C66FF867C}">
                  <a14:compatExt spid="_x0000_s18146"/>
                </a:ext>
                <a:ext uri="{FF2B5EF4-FFF2-40B4-BE49-F238E27FC236}">
                  <a16:creationId xmlns:a16="http://schemas.microsoft.com/office/drawing/2014/main" id="{00000000-0008-0000-0000-0000E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65527</xdr:row>
          <xdr:rowOff>38100</xdr:rowOff>
        </xdr:from>
        <xdr:to>
          <xdr:col>11776</xdr:col>
          <xdr:colOff>390525</xdr:colOff>
          <xdr:row>65531</xdr:row>
          <xdr:rowOff>104775</xdr:rowOff>
        </xdr:to>
        <xdr:sp macro="" textlink="">
          <xdr:nvSpPr>
            <xdr:cNvPr id="18147" name="Object 739" hidden="1">
              <a:extLst>
                <a:ext uri="{63B3BB69-23CF-44E3-9099-C40C66FF867C}">
                  <a14:compatExt spid="_x0000_s18147"/>
                </a:ext>
                <a:ext uri="{FF2B5EF4-FFF2-40B4-BE49-F238E27FC236}">
                  <a16:creationId xmlns:a16="http://schemas.microsoft.com/office/drawing/2014/main" id="{00000000-0008-0000-0000-0000E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131063</xdr:row>
          <xdr:rowOff>38100</xdr:rowOff>
        </xdr:from>
        <xdr:to>
          <xdr:col>11776</xdr:col>
          <xdr:colOff>390525</xdr:colOff>
          <xdr:row>131067</xdr:row>
          <xdr:rowOff>104775</xdr:rowOff>
        </xdr:to>
        <xdr:sp macro="" textlink="">
          <xdr:nvSpPr>
            <xdr:cNvPr id="18148" name="Object 740" hidden="1">
              <a:extLst>
                <a:ext uri="{63B3BB69-23CF-44E3-9099-C40C66FF867C}">
                  <a14:compatExt spid="_x0000_s18148"/>
                </a:ext>
                <a:ext uri="{FF2B5EF4-FFF2-40B4-BE49-F238E27FC236}">
                  <a16:creationId xmlns:a16="http://schemas.microsoft.com/office/drawing/2014/main" id="{00000000-0008-0000-0000-0000E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196599</xdr:row>
          <xdr:rowOff>38100</xdr:rowOff>
        </xdr:from>
        <xdr:to>
          <xdr:col>11776</xdr:col>
          <xdr:colOff>390525</xdr:colOff>
          <xdr:row>196603</xdr:row>
          <xdr:rowOff>104775</xdr:rowOff>
        </xdr:to>
        <xdr:sp macro="" textlink="">
          <xdr:nvSpPr>
            <xdr:cNvPr id="18149" name="Object 741" hidden="1">
              <a:extLst>
                <a:ext uri="{63B3BB69-23CF-44E3-9099-C40C66FF867C}">
                  <a14:compatExt spid="_x0000_s18149"/>
                </a:ext>
                <a:ext uri="{FF2B5EF4-FFF2-40B4-BE49-F238E27FC236}">
                  <a16:creationId xmlns:a16="http://schemas.microsoft.com/office/drawing/2014/main" id="{00000000-0008-0000-0000-0000E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262135</xdr:row>
          <xdr:rowOff>38100</xdr:rowOff>
        </xdr:from>
        <xdr:to>
          <xdr:col>11776</xdr:col>
          <xdr:colOff>390525</xdr:colOff>
          <xdr:row>262139</xdr:row>
          <xdr:rowOff>104775</xdr:rowOff>
        </xdr:to>
        <xdr:sp macro="" textlink="">
          <xdr:nvSpPr>
            <xdr:cNvPr id="18150" name="Object 742" hidden="1">
              <a:extLst>
                <a:ext uri="{63B3BB69-23CF-44E3-9099-C40C66FF867C}">
                  <a14:compatExt spid="_x0000_s18150"/>
                </a:ext>
                <a:ext uri="{FF2B5EF4-FFF2-40B4-BE49-F238E27FC236}">
                  <a16:creationId xmlns:a16="http://schemas.microsoft.com/office/drawing/2014/main" id="{00000000-0008-0000-0000-0000E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327671</xdr:row>
          <xdr:rowOff>38100</xdr:rowOff>
        </xdr:from>
        <xdr:to>
          <xdr:col>11776</xdr:col>
          <xdr:colOff>390525</xdr:colOff>
          <xdr:row>327675</xdr:row>
          <xdr:rowOff>104775</xdr:rowOff>
        </xdr:to>
        <xdr:sp macro="" textlink="">
          <xdr:nvSpPr>
            <xdr:cNvPr id="18151" name="Object 743" hidden="1">
              <a:extLst>
                <a:ext uri="{63B3BB69-23CF-44E3-9099-C40C66FF867C}">
                  <a14:compatExt spid="_x0000_s18151"/>
                </a:ext>
                <a:ext uri="{FF2B5EF4-FFF2-40B4-BE49-F238E27FC236}">
                  <a16:creationId xmlns:a16="http://schemas.microsoft.com/office/drawing/2014/main" id="{00000000-0008-0000-0000-0000E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393207</xdr:row>
          <xdr:rowOff>38100</xdr:rowOff>
        </xdr:from>
        <xdr:to>
          <xdr:col>11776</xdr:col>
          <xdr:colOff>390525</xdr:colOff>
          <xdr:row>393211</xdr:row>
          <xdr:rowOff>104775</xdr:rowOff>
        </xdr:to>
        <xdr:sp macro="" textlink="">
          <xdr:nvSpPr>
            <xdr:cNvPr id="18152" name="Object 744" hidden="1">
              <a:extLst>
                <a:ext uri="{63B3BB69-23CF-44E3-9099-C40C66FF867C}">
                  <a14:compatExt spid="_x0000_s18152"/>
                </a:ext>
                <a:ext uri="{FF2B5EF4-FFF2-40B4-BE49-F238E27FC236}">
                  <a16:creationId xmlns:a16="http://schemas.microsoft.com/office/drawing/2014/main" id="{00000000-0008-0000-0000-0000E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458743</xdr:row>
          <xdr:rowOff>38100</xdr:rowOff>
        </xdr:from>
        <xdr:to>
          <xdr:col>11776</xdr:col>
          <xdr:colOff>390525</xdr:colOff>
          <xdr:row>458747</xdr:row>
          <xdr:rowOff>104775</xdr:rowOff>
        </xdr:to>
        <xdr:sp macro="" textlink="">
          <xdr:nvSpPr>
            <xdr:cNvPr id="18153" name="Object 745" hidden="1">
              <a:extLst>
                <a:ext uri="{63B3BB69-23CF-44E3-9099-C40C66FF867C}">
                  <a14:compatExt spid="_x0000_s18153"/>
                </a:ext>
                <a:ext uri="{FF2B5EF4-FFF2-40B4-BE49-F238E27FC236}">
                  <a16:creationId xmlns:a16="http://schemas.microsoft.com/office/drawing/2014/main" id="{00000000-0008-0000-0000-0000E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524279</xdr:row>
          <xdr:rowOff>38100</xdr:rowOff>
        </xdr:from>
        <xdr:to>
          <xdr:col>11776</xdr:col>
          <xdr:colOff>390525</xdr:colOff>
          <xdr:row>524283</xdr:row>
          <xdr:rowOff>104775</xdr:rowOff>
        </xdr:to>
        <xdr:sp macro="" textlink="">
          <xdr:nvSpPr>
            <xdr:cNvPr id="18154" name="Object 746" hidden="1">
              <a:extLst>
                <a:ext uri="{63B3BB69-23CF-44E3-9099-C40C66FF867C}">
                  <a14:compatExt spid="_x0000_s18154"/>
                </a:ext>
                <a:ext uri="{FF2B5EF4-FFF2-40B4-BE49-F238E27FC236}">
                  <a16:creationId xmlns:a16="http://schemas.microsoft.com/office/drawing/2014/main" id="{00000000-0008-0000-0000-0000E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589815</xdr:row>
          <xdr:rowOff>38100</xdr:rowOff>
        </xdr:from>
        <xdr:to>
          <xdr:col>11776</xdr:col>
          <xdr:colOff>390525</xdr:colOff>
          <xdr:row>589819</xdr:row>
          <xdr:rowOff>104775</xdr:rowOff>
        </xdr:to>
        <xdr:sp macro="" textlink="">
          <xdr:nvSpPr>
            <xdr:cNvPr id="18155" name="Object 747" hidden="1">
              <a:extLst>
                <a:ext uri="{63B3BB69-23CF-44E3-9099-C40C66FF867C}">
                  <a14:compatExt spid="_x0000_s18155"/>
                </a:ext>
                <a:ext uri="{FF2B5EF4-FFF2-40B4-BE49-F238E27FC236}">
                  <a16:creationId xmlns:a16="http://schemas.microsoft.com/office/drawing/2014/main" id="{00000000-0008-0000-0000-0000E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655351</xdr:row>
          <xdr:rowOff>38100</xdr:rowOff>
        </xdr:from>
        <xdr:to>
          <xdr:col>11776</xdr:col>
          <xdr:colOff>390525</xdr:colOff>
          <xdr:row>655355</xdr:row>
          <xdr:rowOff>104775</xdr:rowOff>
        </xdr:to>
        <xdr:sp macro="" textlink="">
          <xdr:nvSpPr>
            <xdr:cNvPr id="18156" name="Object 748" hidden="1">
              <a:extLst>
                <a:ext uri="{63B3BB69-23CF-44E3-9099-C40C66FF867C}">
                  <a14:compatExt spid="_x0000_s18156"/>
                </a:ext>
                <a:ext uri="{FF2B5EF4-FFF2-40B4-BE49-F238E27FC236}">
                  <a16:creationId xmlns:a16="http://schemas.microsoft.com/office/drawing/2014/main" id="{00000000-0008-0000-0000-0000E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720887</xdr:row>
          <xdr:rowOff>38100</xdr:rowOff>
        </xdr:from>
        <xdr:to>
          <xdr:col>11776</xdr:col>
          <xdr:colOff>390525</xdr:colOff>
          <xdr:row>720891</xdr:row>
          <xdr:rowOff>104775</xdr:rowOff>
        </xdr:to>
        <xdr:sp macro="" textlink="">
          <xdr:nvSpPr>
            <xdr:cNvPr id="18157" name="Object 749" hidden="1">
              <a:extLst>
                <a:ext uri="{63B3BB69-23CF-44E3-9099-C40C66FF867C}">
                  <a14:compatExt spid="_x0000_s18157"/>
                </a:ext>
                <a:ext uri="{FF2B5EF4-FFF2-40B4-BE49-F238E27FC236}">
                  <a16:creationId xmlns:a16="http://schemas.microsoft.com/office/drawing/2014/main" id="{00000000-0008-0000-0000-0000E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786423</xdr:row>
          <xdr:rowOff>38100</xdr:rowOff>
        </xdr:from>
        <xdr:to>
          <xdr:col>11776</xdr:col>
          <xdr:colOff>390525</xdr:colOff>
          <xdr:row>786427</xdr:row>
          <xdr:rowOff>104775</xdr:rowOff>
        </xdr:to>
        <xdr:sp macro="" textlink="">
          <xdr:nvSpPr>
            <xdr:cNvPr id="18158" name="Object 750" hidden="1">
              <a:extLst>
                <a:ext uri="{63B3BB69-23CF-44E3-9099-C40C66FF867C}">
                  <a14:compatExt spid="_x0000_s18158"/>
                </a:ext>
                <a:ext uri="{FF2B5EF4-FFF2-40B4-BE49-F238E27FC236}">
                  <a16:creationId xmlns:a16="http://schemas.microsoft.com/office/drawing/2014/main" id="{00000000-0008-0000-0000-0000E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851959</xdr:row>
          <xdr:rowOff>38100</xdr:rowOff>
        </xdr:from>
        <xdr:to>
          <xdr:col>11776</xdr:col>
          <xdr:colOff>390525</xdr:colOff>
          <xdr:row>851963</xdr:row>
          <xdr:rowOff>104775</xdr:rowOff>
        </xdr:to>
        <xdr:sp macro="" textlink="">
          <xdr:nvSpPr>
            <xdr:cNvPr id="18159" name="Object 751" hidden="1">
              <a:extLst>
                <a:ext uri="{63B3BB69-23CF-44E3-9099-C40C66FF867C}">
                  <a14:compatExt spid="_x0000_s18159"/>
                </a:ext>
                <a:ext uri="{FF2B5EF4-FFF2-40B4-BE49-F238E27FC236}">
                  <a16:creationId xmlns:a16="http://schemas.microsoft.com/office/drawing/2014/main" id="{00000000-0008-0000-0000-0000E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917495</xdr:row>
          <xdr:rowOff>38100</xdr:rowOff>
        </xdr:from>
        <xdr:to>
          <xdr:col>11776</xdr:col>
          <xdr:colOff>390525</xdr:colOff>
          <xdr:row>917499</xdr:row>
          <xdr:rowOff>104775</xdr:rowOff>
        </xdr:to>
        <xdr:sp macro="" textlink="">
          <xdr:nvSpPr>
            <xdr:cNvPr id="18160" name="Object 752" hidden="1">
              <a:extLst>
                <a:ext uri="{63B3BB69-23CF-44E3-9099-C40C66FF867C}">
                  <a14:compatExt spid="_x0000_s18160"/>
                </a:ext>
                <a:ext uri="{FF2B5EF4-FFF2-40B4-BE49-F238E27FC236}">
                  <a16:creationId xmlns:a16="http://schemas.microsoft.com/office/drawing/2014/main" id="{00000000-0008-0000-0000-0000F0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11775</xdr:col>
          <xdr:colOff>238125</xdr:colOff>
          <xdr:row>983031</xdr:row>
          <xdr:rowOff>38100</xdr:rowOff>
        </xdr:from>
        <xdr:to>
          <xdr:col>11776</xdr:col>
          <xdr:colOff>390525</xdr:colOff>
          <xdr:row>983035</xdr:row>
          <xdr:rowOff>104775</xdr:rowOff>
        </xdr:to>
        <xdr:sp macro="" textlink="">
          <xdr:nvSpPr>
            <xdr:cNvPr id="18161" name="Object 753" hidden="1">
              <a:extLst>
                <a:ext uri="{63B3BB69-23CF-44E3-9099-C40C66FF867C}">
                  <a14:compatExt spid="_x0000_s18161"/>
                </a:ext>
                <a:ext uri="{FF2B5EF4-FFF2-40B4-BE49-F238E27FC236}">
                  <a16:creationId xmlns:a16="http://schemas.microsoft.com/office/drawing/2014/main" id="{00000000-0008-0000-0000-0000F1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0</xdr:row>
          <xdr:rowOff>38100</xdr:rowOff>
        </xdr:from>
        <xdr:to>
          <xdr:col>12032</xdr:col>
          <xdr:colOff>390525</xdr:colOff>
          <xdr:row>4</xdr:row>
          <xdr:rowOff>104775</xdr:rowOff>
        </xdr:to>
        <xdr:sp macro="" textlink="">
          <xdr:nvSpPr>
            <xdr:cNvPr id="18162" name="Object 754" hidden="1">
              <a:extLst>
                <a:ext uri="{63B3BB69-23CF-44E3-9099-C40C66FF867C}">
                  <a14:compatExt spid="_x0000_s18162"/>
                </a:ext>
                <a:ext uri="{FF2B5EF4-FFF2-40B4-BE49-F238E27FC236}">
                  <a16:creationId xmlns:a16="http://schemas.microsoft.com/office/drawing/2014/main" id="{00000000-0008-0000-0000-0000F2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65527</xdr:row>
          <xdr:rowOff>38100</xdr:rowOff>
        </xdr:from>
        <xdr:to>
          <xdr:col>12032</xdr:col>
          <xdr:colOff>390525</xdr:colOff>
          <xdr:row>65531</xdr:row>
          <xdr:rowOff>104775</xdr:rowOff>
        </xdr:to>
        <xdr:sp macro="" textlink="">
          <xdr:nvSpPr>
            <xdr:cNvPr id="18163" name="Object 755" hidden="1">
              <a:extLst>
                <a:ext uri="{63B3BB69-23CF-44E3-9099-C40C66FF867C}">
                  <a14:compatExt spid="_x0000_s18163"/>
                </a:ext>
                <a:ext uri="{FF2B5EF4-FFF2-40B4-BE49-F238E27FC236}">
                  <a16:creationId xmlns:a16="http://schemas.microsoft.com/office/drawing/2014/main" id="{00000000-0008-0000-0000-0000F3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131063</xdr:row>
          <xdr:rowOff>38100</xdr:rowOff>
        </xdr:from>
        <xdr:to>
          <xdr:col>12032</xdr:col>
          <xdr:colOff>390525</xdr:colOff>
          <xdr:row>131067</xdr:row>
          <xdr:rowOff>104775</xdr:rowOff>
        </xdr:to>
        <xdr:sp macro="" textlink="">
          <xdr:nvSpPr>
            <xdr:cNvPr id="18164" name="Object 756" hidden="1">
              <a:extLst>
                <a:ext uri="{63B3BB69-23CF-44E3-9099-C40C66FF867C}">
                  <a14:compatExt spid="_x0000_s18164"/>
                </a:ext>
                <a:ext uri="{FF2B5EF4-FFF2-40B4-BE49-F238E27FC236}">
                  <a16:creationId xmlns:a16="http://schemas.microsoft.com/office/drawing/2014/main" id="{00000000-0008-0000-0000-0000F4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196599</xdr:row>
          <xdr:rowOff>38100</xdr:rowOff>
        </xdr:from>
        <xdr:to>
          <xdr:col>12032</xdr:col>
          <xdr:colOff>390525</xdr:colOff>
          <xdr:row>196603</xdr:row>
          <xdr:rowOff>104775</xdr:rowOff>
        </xdr:to>
        <xdr:sp macro="" textlink="">
          <xdr:nvSpPr>
            <xdr:cNvPr id="18165" name="Object 757" hidden="1">
              <a:extLst>
                <a:ext uri="{63B3BB69-23CF-44E3-9099-C40C66FF867C}">
                  <a14:compatExt spid="_x0000_s18165"/>
                </a:ext>
                <a:ext uri="{FF2B5EF4-FFF2-40B4-BE49-F238E27FC236}">
                  <a16:creationId xmlns:a16="http://schemas.microsoft.com/office/drawing/2014/main" id="{00000000-0008-0000-0000-0000F5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262135</xdr:row>
          <xdr:rowOff>38100</xdr:rowOff>
        </xdr:from>
        <xdr:to>
          <xdr:col>12032</xdr:col>
          <xdr:colOff>390525</xdr:colOff>
          <xdr:row>262139</xdr:row>
          <xdr:rowOff>104775</xdr:rowOff>
        </xdr:to>
        <xdr:sp macro="" textlink="">
          <xdr:nvSpPr>
            <xdr:cNvPr id="18166" name="Object 758" hidden="1">
              <a:extLst>
                <a:ext uri="{63B3BB69-23CF-44E3-9099-C40C66FF867C}">
                  <a14:compatExt spid="_x0000_s18166"/>
                </a:ext>
                <a:ext uri="{FF2B5EF4-FFF2-40B4-BE49-F238E27FC236}">
                  <a16:creationId xmlns:a16="http://schemas.microsoft.com/office/drawing/2014/main" id="{00000000-0008-0000-0000-0000F6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327671</xdr:row>
          <xdr:rowOff>38100</xdr:rowOff>
        </xdr:from>
        <xdr:to>
          <xdr:col>12032</xdr:col>
          <xdr:colOff>390525</xdr:colOff>
          <xdr:row>327675</xdr:row>
          <xdr:rowOff>104775</xdr:rowOff>
        </xdr:to>
        <xdr:sp macro="" textlink="">
          <xdr:nvSpPr>
            <xdr:cNvPr id="18167" name="Object 759" hidden="1">
              <a:extLst>
                <a:ext uri="{63B3BB69-23CF-44E3-9099-C40C66FF867C}">
                  <a14:compatExt spid="_x0000_s18167"/>
                </a:ext>
                <a:ext uri="{FF2B5EF4-FFF2-40B4-BE49-F238E27FC236}">
                  <a16:creationId xmlns:a16="http://schemas.microsoft.com/office/drawing/2014/main" id="{00000000-0008-0000-0000-0000F7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393207</xdr:row>
          <xdr:rowOff>38100</xdr:rowOff>
        </xdr:from>
        <xdr:to>
          <xdr:col>12032</xdr:col>
          <xdr:colOff>390525</xdr:colOff>
          <xdr:row>393211</xdr:row>
          <xdr:rowOff>104775</xdr:rowOff>
        </xdr:to>
        <xdr:sp macro="" textlink="">
          <xdr:nvSpPr>
            <xdr:cNvPr id="18168" name="Object 760" hidden="1">
              <a:extLst>
                <a:ext uri="{63B3BB69-23CF-44E3-9099-C40C66FF867C}">
                  <a14:compatExt spid="_x0000_s18168"/>
                </a:ext>
                <a:ext uri="{FF2B5EF4-FFF2-40B4-BE49-F238E27FC236}">
                  <a16:creationId xmlns:a16="http://schemas.microsoft.com/office/drawing/2014/main" id="{00000000-0008-0000-0000-0000F8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458743</xdr:row>
          <xdr:rowOff>38100</xdr:rowOff>
        </xdr:from>
        <xdr:to>
          <xdr:col>12032</xdr:col>
          <xdr:colOff>390525</xdr:colOff>
          <xdr:row>458747</xdr:row>
          <xdr:rowOff>104775</xdr:rowOff>
        </xdr:to>
        <xdr:sp macro="" textlink="">
          <xdr:nvSpPr>
            <xdr:cNvPr id="18169" name="Object 761" hidden="1">
              <a:extLst>
                <a:ext uri="{63B3BB69-23CF-44E3-9099-C40C66FF867C}">
                  <a14:compatExt spid="_x0000_s18169"/>
                </a:ext>
                <a:ext uri="{FF2B5EF4-FFF2-40B4-BE49-F238E27FC236}">
                  <a16:creationId xmlns:a16="http://schemas.microsoft.com/office/drawing/2014/main" id="{00000000-0008-0000-0000-0000F9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524279</xdr:row>
          <xdr:rowOff>38100</xdr:rowOff>
        </xdr:from>
        <xdr:to>
          <xdr:col>12032</xdr:col>
          <xdr:colOff>390525</xdr:colOff>
          <xdr:row>524283</xdr:row>
          <xdr:rowOff>104775</xdr:rowOff>
        </xdr:to>
        <xdr:sp macro="" textlink="">
          <xdr:nvSpPr>
            <xdr:cNvPr id="18170" name="Object 762" hidden="1">
              <a:extLst>
                <a:ext uri="{63B3BB69-23CF-44E3-9099-C40C66FF867C}">
                  <a14:compatExt spid="_x0000_s18170"/>
                </a:ext>
                <a:ext uri="{FF2B5EF4-FFF2-40B4-BE49-F238E27FC236}">
                  <a16:creationId xmlns:a16="http://schemas.microsoft.com/office/drawing/2014/main" id="{00000000-0008-0000-0000-0000FA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589815</xdr:row>
          <xdr:rowOff>38100</xdr:rowOff>
        </xdr:from>
        <xdr:to>
          <xdr:col>12032</xdr:col>
          <xdr:colOff>390525</xdr:colOff>
          <xdr:row>589819</xdr:row>
          <xdr:rowOff>104775</xdr:rowOff>
        </xdr:to>
        <xdr:sp macro="" textlink="">
          <xdr:nvSpPr>
            <xdr:cNvPr id="18171" name="Object 763" hidden="1">
              <a:extLst>
                <a:ext uri="{63B3BB69-23CF-44E3-9099-C40C66FF867C}">
                  <a14:compatExt spid="_x0000_s18171"/>
                </a:ext>
                <a:ext uri="{FF2B5EF4-FFF2-40B4-BE49-F238E27FC236}">
                  <a16:creationId xmlns:a16="http://schemas.microsoft.com/office/drawing/2014/main" id="{00000000-0008-0000-0000-0000FB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655351</xdr:row>
          <xdr:rowOff>38100</xdr:rowOff>
        </xdr:from>
        <xdr:to>
          <xdr:col>12032</xdr:col>
          <xdr:colOff>390525</xdr:colOff>
          <xdr:row>655355</xdr:row>
          <xdr:rowOff>104775</xdr:rowOff>
        </xdr:to>
        <xdr:sp macro="" textlink="">
          <xdr:nvSpPr>
            <xdr:cNvPr id="18172" name="Object 764" hidden="1">
              <a:extLst>
                <a:ext uri="{63B3BB69-23CF-44E3-9099-C40C66FF867C}">
                  <a14:compatExt spid="_x0000_s18172"/>
                </a:ext>
                <a:ext uri="{FF2B5EF4-FFF2-40B4-BE49-F238E27FC236}">
                  <a16:creationId xmlns:a16="http://schemas.microsoft.com/office/drawing/2014/main" id="{00000000-0008-0000-0000-0000FC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720887</xdr:row>
          <xdr:rowOff>38100</xdr:rowOff>
        </xdr:from>
        <xdr:to>
          <xdr:col>12032</xdr:col>
          <xdr:colOff>390525</xdr:colOff>
          <xdr:row>720891</xdr:row>
          <xdr:rowOff>104775</xdr:rowOff>
        </xdr:to>
        <xdr:sp macro="" textlink="">
          <xdr:nvSpPr>
            <xdr:cNvPr id="18173" name="Object 765" hidden="1">
              <a:extLst>
                <a:ext uri="{63B3BB69-23CF-44E3-9099-C40C66FF867C}">
                  <a14:compatExt spid="_x0000_s18173"/>
                </a:ext>
                <a:ext uri="{FF2B5EF4-FFF2-40B4-BE49-F238E27FC236}">
                  <a16:creationId xmlns:a16="http://schemas.microsoft.com/office/drawing/2014/main" id="{00000000-0008-0000-0000-0000FD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786423</xdr:row>
          <xdr:rowOff>38100</xdr:rowOff>
        </xdr:from>
        <xdr:to>
          <xdr:col>12032</xdr:col>
          <xdr:colOff>390525</xdr:colOff>
          <xdr:row>786427</xdr:row>
          <xdr:rowOff>104775</xdr:rowOff>
        </xdr:to>
        <xdr:sp macro="" textlink="">
          <xdr:nvSpPr>
            <xdr:cNvPr id="18174" name="Object 766" hidden="1">
              <a:extLst>
                <a:ext uri="{63B3BB69-23CF-44E3-9099-C40C66FF867C}">
                  <a14:compatExt spid="_x0000_s18174"/>
                </a:ext>
                <a:ext uri="{FF2B5EF4-FFF2-40B4-BE49-F238E27FC236}">
                  <a16:creationId xmlns:a16="http://schemas.microsoft.com/office/drawing/2014/main" id="{00000000-0008-0000-0000-0000FE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851959</xdr:row>
          <xdr:rowOff>38100</xdr:rowOff>
        </xdr:from>
        <xdr:to>
          <xdr:col>12032</xdr:col>
          <xdr:colOff>390525</xdr:colOff>
          <xdr:row>851963</xdr:row>
          <xdr:rowOff>104775</xdr:rowOff>
        </xdr:to>
        <xdr:sp macro="" textlink="">
          <xdr:nvSpPr>
            <xdr:cNvPr id="18175" name="Object 767" hidden="1">
              <a:extLst>
                <a:ext uri="{63B3BB69-23CF-44E3-9099-C40C66FF867C}">
                  <a14:compatExt spid="_x0000_s18175"/>
                </a:ext>
                <a:ext uri="{FF2B5EF4-FFF2-40B4-BE49-F238E27FC236}">
                  <a16:creationId xmlns:a16="http://schemas.microsoft.com/office/drawing/2014/main" id="{00000000-0008-0000-0000-0000FF46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917495</xdr:row>
          <xdr:rowOff>38100</xdr:rowOff>
        </xdr:from>
        <xdr:to>
          <xdr:col>12032</xdr:col>
          <xdr:colOff>390525</xdr:colOff>
          <xdr:row>917499</xdr:row>
          <xdr:rowOff>104775</xdr:rowOff>
        </xdr:to>
        <xdr:sp macro="" textlink="">
          <xdr:nvSpPr>
            <xdr:cNvPr id="18176" name="Object 768" hidden="1">
              <a:extLst>
                <a:ext uri="{63B3BB69-23CF-44E3-9099-C40C66FF867C}">
                  <a14:compatExt spid="_x0000_s18176"/>
                </a:ext>
                <a:ext uri="{FF2B5EF4-FFF2-40B4-BE49-F238E27FC236}">
                  <a16:creationId xmlns:a16="http://schemas.microsoft.com/office/drawing/2014/main" id="{00000000-0008-0000-0000-00000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12031</xdr:col>
          <xdr:colOff>238125</xdr:colOff>
          <xdr:row>983031</xdr:row>
          <xdr:rowOff>38100</xdr:rowOff>
        </xdr:from>
        <xdr:to>
          <xdr:col>12032</xdr:col>
          <xdr:colOff>390525</xdr:colOff>
          <xdr:row>983035</xdr:row>
          <xdr:rowOff>104775</xdr:rowOff>
        </xdr:to>
        <xdr:sp macro="" textlink="">
          <xdr:nvSpPr>
            <xdr:cNvPr id="18177" name="Object 769" hidden="1">
              <a:extLst>
                <a:ext uri="{63B3BB69-23CF-44E3-9099-C40C66FF867C}">
                  <a14:compatExt spid="_x0000_s18177"/>
                </a:ext>
                <a:ext uri="{FF2B5EF4-FFF2-40B4-BE49-F238E27FC236}">
                  <a16:creationId xmlns:a16="http://schemas.microsoft.com/office/drawing/2014/main" id="{00000000-0008-0000-0000-00000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0</xdr:row>
          <xdr:rowOff>38100</xdr:rowOff>
        </xdr:from>
        <xdr:to>
          <xdr:col>12288</xdr:col>
          <xdr:colOff>390525</xdr:colOff>
          <xdr:row>4</xdr:row>
          <xdr:rowOff>104775</xdr:rowOff>
        </xdr:to>
        <xdr:sp macro="" textlink="">
          <xdr:nvSpPr>
            <xdr:cNvPr id="18178" name="Object 770" hidden="1">
              <a:extLst>
                <a:ext uri="{63B3BB69-23CF-44E3-9099-C40C66FF867C}">
                  <a14:compatExt spid="_x0000_s18178"/>
                </a:ext>
                <a:ext uri="{FF2B5EF4-FFF2-40B4-BE49-F238E27FC236}">
                  <a16:creationId xmlns:a16="http://schemas.microsoft.com/office/drawing/2014/main" id="{00000000-0008-0000-0000-00000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65527</xdr:row>
          <xdr:rowOff>38100</xdr:rowOff>
        </xdr:from>
        <xdr:to>
          <xdr:col>12288</xdr:col>
          <xdr:colOff>390525</xdr:colOff>
          <xdr:row>65531</xdr:row>
          <xdr:rowOff>104775</xdr:rowOff>
        </xdr:to>
        <xdr:sp macro="" textlink="">
          <xdr:nvSpPr>
            <xdr:cNvPr id="18179" name="Object 771" hidden="1">
              <a:extLst>
                <a:ext uri="{63B3BB69-23CF-44E3-9099-C40C66FF867C}">
                  <a14:compatExt spid="_x0000_s18179"/>
                </a:ext>
                <a:ext uri="{FF2B5EF4-FFF2-40B4-BE49-F238E27FC236}">
                  <a16:creationId xmlns:a16="http://schemas.microsoft.com/office/drawing/2014/main" id="{00000000-0008-0000-0000-00000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131063</xdr:row>
          <xdr:rowOff>38100</xdr:rowOff>
        </xdr:from>
        <xdr:to>
          <xdr:col>12288</xdr:col>
          <xdr:colOff>390525</xdr:colOff>
          <xdr:row>131067</xdr:row>
          <xdr:rowOff>104775</xdr:rowOff>
        </xdr:to>
        <xdr:sp macro="" textlink="">
          <xdr:nvSpPr>
            <xdr:cNvPr id="18180" name="Object 772" hidden="1">
              <a:extLst>
                <a:ext uri="{63B3BB69-23CF-44E3-9099-C40C66FF867C}">
                  <a14:compatExt spid="_x0000_s18180"/>
                </a:ext>
                <a:ext uri="{FF2B5EF4-FFF2-40B4-BE49-F238E27FC236}">
                  <a16:creationId xmlns:a16="http://schemas.microsoft.com/office/drawing/2014/main" id="{00000000-0008-0000-0000-00000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196599</xdr:row>
          <xdr:rowOff>38100</xdr:rowOff>
        </xdr:from>
        <xdr:to>
          <xdr:col>12288</xdr:col>
          <xdr:colOff>390525</xdr:colOff>
          <xdr:row>196603</xdr:row>
          <xdr:rowOff>104775</xdr:rowOff>
        </xdr:to>
        <xdr:sp macro="" textlink="">
          <xdr:nvSpPr>
            <xdr:cNvPr id="18181" name="Object 773" hidden="1">
              <a:extLst>
                <a:ext uri="{63B3BB69-23CF-44E3-9099-C40C66FF867C}">
                  <a14:compatExt spid="_x0000_s18181"/>
                </a:ext>
                <a:ext uri="{FF2B5EF4-FFF2-40B4-BE49-F238E27FC236}">
                  <a16:creationId xmlns:a16="http://schemas.microsoft.com/office/drawing/2014/main" id="{00000000-0008-0000-0000-00000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262135</xdr:row>
          <xdr:rowOff>38100</xdr:rowOff>
        </xdr:from>
        <xdr:to>
          <xdr:col>12288</xdr:col>
          <xdr:colOff>390525</xdr:colOff>
          <xdr:row>262139</xdr:row>
          <xdr:rowOff>104775</xdr:rowOff>
        </xdr:to>
        <xdr:sp macro="" textlink="">
          <xdr:nvSpPr>
            <xdr:cNvPr id="18182" name="Object 774" hidden="1">
              <a:extLst>
                <a:ext uri="{63B3BB69-23CF-44E3-9099-C40C66FF867C}">
                  <a14:compatExt spid="_x0000_s18182"/>
                </a:ext>
                <a:ext uri="{FF2B5EF4-FFF2-40B4-BE49-F238E27FC236}">
                  <a16:creationId xmlns:a16="http://schemas.microsoft.com/office/drawing/2014/main" id="{00000000-0008-0000-0000-00000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327671</xdr:row>
          <xdr:rowOff>38100</xdr:rowOff>
        </xdr:from>
        <xdr:to>
          <xdr:col>12288</xdr:col>
          <xdr:colOff>390525</xdr:colOff>
          <xdr:row>327675</xdr:row>
          <xdr:rowOff>104775</xdr:rowOff>
        </xdr:to>
        <xdr:sp macro="" textlink="">
          <xdr:nvSpPr>
            <xdr:cNvPr id="18183" name="Object 775" hidden="1">
              <a:extLst>
                <a:ext uri="{63B3BB69-23CF-44E3-9099-C40C66FF867C}">
                  <a14:compatExt spid="_x0000_s18183"/>
                </a:ext>
                <a:ext uri="{FF2B5EF4-FFF2-40B4-BE49-F238E27FC236}">
                  <a16:creationId xmlns:a16="http://schemas.microsoft.com/office/drawing/2014/main" id="{00000000-0008-0000-0000-00000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393207</xdr:row>
          <xdr:rowOff>38100</xdr:rowOff>
        </xdr:from>
        <xdr:to>
          <xdr:col>12288</xdr:col>
          <xdr:colOff>390525</xdr:colOff>
          <xdr:row>393211</xdr:row>
          <xdr:rowOff>104775</xdr:rowOff>
        </xdr:to>
        <xdr:sp macro="" textlink="">
          <xdr:nvSpPr>
            <xdr:cNvPr id="18184" name="Object 776" hidden="1">
              <a:extLst>
                <a:ext uri="{63B3BB69-23CF-44E3-9099-C40C66FF867C}">
                  <a14:compatExt spid="_x0000_s18184"/>
                </a:ext>
                <a:ext uri="{FF2B5EF4-FFF2-40B4-BE49-F238E27FC236}">
                  <a16:creationId xmlns:a16="http://schemas.microsoft.com/office/drawing/2014/main" id="{00000000-0008-0000-0000-00000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458743</xdr:row>
          <xdr:rowOff>38100</xdr:rowOff>
        </xdr:from>
        <xdr:to>
          <xdr:col>12288</xdr:col>
          <xdr:colOff>390525</xdr:colOff>
          <xdr:row>458747</xdr:row>
          <xdr:rowOff>104775</xdr:rowOff>
        </xdr:to>
        <xdr:sp macro="" textlink="">
          <xdr:nvSpPr>
            <xdr:cNvPr id="18185" name="Object 777" hidden="1">
              <a:extLst>
                <a:ext uri="{63B3BB69-23CF-44E3-9099-C40C66FF867C}">
                  <a14:compatExt spid="_x0000_s18185"/>
                </a:ext>
                <a:ext uri="{FF2B5EF4-FFF2-40B4-BE49-F238E27FC236}">
                  <a16:creationId xmlns:a16="http://schemas.microsoft.com/office/drawing/2014/main" id="{00000000-0008-0000-0000-00000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524279</xdr:row>
          <xdr:rowOff>38100</xdr:rowOff>
        </xdr:from>
        <xdr:to>
          <xdr:col>12288</xdr:col>
          <xdr:colOff>390525</xdr:colOff>
          <xdr:row>524283</xdr:row>
          <xdr:rowOff>104775</xdr:rowOff>
        </xdr:to>
        <xdr:sp macro="" textlink="">
          <xdr:nvSpPr>
            <xdr:cNvPr id="18186" name="Object 778" hidden="1">
              <a:extLst>
                <a:ext uri="{63B3BB69-23CF-44E3-9099-C40C66FF867C}">
                  <a14:compatExt spid="_x0000_s18186"/>
                </a:ext>
                <a:ext uri="{FF2B5EF4-FFF2-40B4-BE49-F238E27FC236}">
                  <a16:creationId xmlns:a16="http://schemas.microsoft.com/office/drawing/2014/main" id="{00000000-0008-0000-0000-00000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589815</xdr:row>
          <xdr:rowOff>38100</xdr:rowOff>
        </xdr:from>
        <xdr:to>
          <xdr:col>12288</xdr:col>
          <xdr:colOff>390525</xdr:colOff>
          <xdr:row>589819</xdr:row>
          <xdr:rowOff>104775</xdr:rowOff>
        </xdr:to>
        <xdr:sp macro="" textlink="">
          <xdr:nvSpPr>
            <xdr:cNvPr id="18187" name="Object 779" hidden="1">
              <a:extLst>
                <a:ext uri="{63B3BB69-23CF-44E3-9099-C40C66FF867C}">
                  <a14:compatExt spid="_x0000_s18187"/>
                </a:ext>
                <a:ext uri="{FF2B5EF4-FFF2-40B4-BE49-F238E27FC236}">
                  <a16:creationId xmlns:a16="http://schemas.microsoft.com/office/drawing/2014/main" id="{00000000-0008-0000-0000-00000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655351</xdr:row>
          <xdr:rowOff>38100</xdr:rowOff>
        </xdr:from>
        <xdr:to>
          <xdr:col>12288</xdr:col>
          <xdr:colOff>390525</xdr:colOff>
          <xdr:row>655355</xdr:row>
          <xdr:rowOff>104775</xdr:rowOff>
        </xdr:to>
        <xdr:sp macro="" textlink="">
          <xdr:nvSpPr>
            <xdr:cNvPr id="18188" name="Object 780" hidden="1">
              <a:extLst>
                <a:ext uri="{63B3BB69-23CF-44E3-9099-C40C66FF867C}">
                  <a14:compatExt spid="_x0000_s18188"/>
                </a:ext>
                <a:ext uri="{FF2B5EF4-FFF2-40B4-BE49-F238E27FC236}">
                  <a16:creationId xmlns:a16="http://schemas.microsoft.com/office/drawing/2014/main" id="{00000000-0008-0000-0000-00000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720887</xdr:row>
          <xdr:rowOff>38100</xdr:rowOff>
        </xdr:from>
        <xdr:to>
          <xdr:col>12288</xdr:col>
          <xdr:colOff>390525</xdr:colOff>
          <xdr:row>720891</xdr:row>
          <xdr:rowOff>104775</xdr:rowOff>
        </xdr:to>
        <xdr:sp macro="" textlink="">
          <xdr:nvSpPr>
            <xdr:cNvPr id="18189" name="Object 781" hidden="1">
              <a:extLst>
                <a:ext uri="{63B3BB69-23CF-44E3-9099-C40C66FF867C}">
                  <a14:compatExt spid="_x0000_s18189"/>
                </a:ext>
                <a:ext uri="{FF2B5EF4-FFF2-40B4-BE49-F238E27FC236}">
                  <a16:creationId xmlns:a16="http://schemas.microsoft.com/office/drawing/2014/main" id="{00000000-0008-0000-0000-00000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786423</xdr:row>
          <xdr:rowOff>38100</xdr:rowOff>
        </xdr:from>
        <xdr:to>
          <xdr:col>12288</xdr:col>
          <xdr:colOff>390525</xdr:colOff>
          <xdr:row>786427</xdr:row>
          <xdr:rowOff>104775</xdr:rowOff>
        </xdr:to>
        <xdr:sp macro="" textlink="">
          <xdr:nvSpPr>
            <xdr:cNvPr id="18190" name="Object 782" hidden="1">
              <a:extLst>
                <a:ext uri="{63B3BB69-23CF-44E3-9099-C40C66FF867C}">
                  <a14:compatExt spid="_x0000_s18190"/>
                </a:ext>
                <a:ext uri="{FF2B5EF4-FFF2-40B4-BE49-F238E27FC236}">
                  <a16:creationId xmlns:a16="http://schemas.microsoft.com/office/drawing/2014/main" id="{00000000-0008-0000-0000-00000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851959</xdr:row>
          <xdr:rowOff>38100</xdr:rowOff>
        </xdr:from>
        <xdr:to>
          <xdr:col>12288</xdr:col>
          <xdr:colOff>390525</xdr:colOff>
          <xdr:row>851963</xdr:row>
          <xdr:rowOff>104775</xdr:rowOff>
        </xdr:to>
        <xdr:sp macro="" textlink="">
          <xdr:nvSpPr>
            <xdr:cNvPr id="18191" name="Object 783" hidden="1">
              <a:extLst>
                <a:ext uri="{63B3BB69-23CF-44E3-9099-C40C66FF867C}">
                  <a14:compatExt spid="_x0000_s18191"/>
                </a:ext>
                <a:ext uri="{FF2B5EF4-FFF2-40B4-BE49-F238E27FC236}">
                  <a16:creationId xmlns:a16="http://schemas.microsoft.com/office/drawing/2014/main" id="{00000000-0008-0000-0000-00000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917495</xdr:row>
          <xdr:rowOff>38100</xdr:rowOff>
        </xdr:from>
        <xdr:to>
          <xdr:col>12288</xdr:col>
          <xdr:colOff>390525</xdr:colOff>
          <xdr:row>917499</xdr:row>
          <xdr:rowOff>104775</xdr:rowOff>
        </xdr:to>
        <xdr:sp macro="" textlink="">
          <xdr:nvSpPr>
            <xdr:cNvPr id="18192" name="Object 784" hidden="1">
              <a:extLst>
                <a:ext uri="{63B3BB69-23CF-44E3-9099-C40C66FF867C}">
                  <a14:compatExt spid="_x0000_s18192"/>
                </a:ext>
                <a:ext uri="{FF2B5EF4-FFF2-40B4-BE49-F238E27FC236}">
                  <a16:creationId xmlns:a16="http://schemas.microsoft.com/office/drawing/2014/main" id="{00000000-0008-0000-0000-00001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12287</xdr:col>
          <xdr:colOff>238125</xdr:colOff>
          <xdr:row>983031</xdr:row>
          <xdr:rowOff>38100</xdr:rowOff>
        </xdr:from>
        <xdr:to>
          <xdr:col>12288</xdr:col>
          <xdr:colOff>390525</xdr:colOff>
          <xdr:row>983035</xdr:row>
          <xdr:rowOff>104775</xdr:rowOff>
        </xdr:to>
        <xdr:sp macro="" textlink="">
          <xdr:nvSpPr>
            <xdr:cNvPr id="18193" name="Object 785" hidden="1">
              <a:extLst>
                <a:ext uri="{63B3BB69-23CF-44E3-9099-C40C66FF867C}">
                  <a14:compatExt spid="_x0000_s18193"/>
                </a:ext>
                <a:ext uri="{FF2B5EF4-FFF2-40B4-BE49-F238E27FC236}">
                  <a16:creationId xmlns:a16="http://schemas.microsoft.com/office/drawing/2014/main" id="{00000000-0008-0000-0000-00001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0</xdr:row>
          <xdr:rowOff>38100</xdr:rowOff>
        </xdr:from>
        <xdr:to>
          <xdr:col>12544</xdr:col>
          <xdr:colOff>390525</xdr:colOff>
          <xdr:row>4</xdr:row>
          <xdr:rowOff>104775</xdr:rowOff>
        </xdr:to>
        <xdr:sp macro="" textlink="">
          <xdr:nvSpPr>
            <xdr:cNvPr id="18194" name="Object 786" hidden="1">
              <a:extLst>
                <a:ext uri="{63B3BB69-23CF-44E3-9099-C40C66FF867C}">
                  <a14:compatExt spid="_x0000_s18194"/>
                </a:ext>
                <a:ext uri="{FF2B5EF4-FFF2-40B4-BE49-F238E27FC236}">
                  <a16:creationId xmlns:a16="http://schemas.microsoft.com/office/drawing/2014/main" id="{00000000-0008-0000-0000-00001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65527</xdr:row>
          <xdr:rowOff>38100</xdr:rowOff>
        </xdr:from>
        <xdr:to>
          <xdr:col>12544</xdr:col>
          <xdr:colOff>390525</xdr:colOff>
          <xdr:row>65531</xdr:row>
          <xdr:rowOff>104775</xdr:rowOff>
        </xdr:to>
        <xdr:sp macro="" textlink="">
          <xdr:nvSpPr>
            <xdr:cNvPr id="18195" name="Object 787" hidden="1">
              <a:extLst>
                <a:ext uri="{63B3BB69-23CF-44E3-9099-C40C66FF867C}">
                  <a14:compatExt spid="_x0000_s18195"/>
                </a:ext>
                <a:ext uri="{FF2B5EF4-FFF2-40B4-BE49-F238E27FC236}">
                  <a16:creationId xmlns:a16="http://schemas.microsoft.com/office/drawing/2014/main" id="{00000000-0008-0000-0000-00001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131063</xdr:row>
          <xdr:rowOff>38100</xdr:rowOff>
        </xdr:from>
        <xdr:to>
          <xdr:col>12544</xdr:col>
          <xdr:colOff>390525</xdr:colOff>
          <xdr:row>131067</xdr:row>
          <xdr:rowOff>104775</xdr:rowOff>
        </xdr:to>
        <xdr:sp macro="" textlink="">
          <xdr:nvSpPr>
            <xdr:cNvPr id="18196" name="Object 788" hidden="1">
              <a:extLst>
                <a:ext uri="{63B3BB69-23CF-44E3-9099-C40C66FF867C}">
                  <a14:compatExt spid="_x0000_s18196"/>
                </a:ext>
                <a:ext uri="{FF2B5EF4-FFF2-40B4-BE49-F238E27FC236}">
                  <a16:creationId xmlns:a16="http://schemas.microsoft.com/office/drawing/2014/main" id="{00000000-0008-0000-0000-00001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196599</xdr:row>
          <xdr:rowOff>38100</xdr:rowOff>
        </xdr:from>
        <xdr:to>
          <xdr:col>12544</xdr:col>
          <xdr:colOff>390525</xdr:colOff>
          <xdr:row>196603</xdr:row>
          <xdr:rowOff>104775</xdr:rowOff>
        </xdr:to>
        <xdr:sp macro="" textlink="">
          <xdr:nvSpPr>
            <xdr:cNvPr id="18197" name="Object 789" hidden="1">
              <a:extLst>
                <a:ext uri="{63B3BB69-23CF-44E3-9099-C40C66FF867C}">
                  <a14:compatExt spid="_x0000_s18197"/>
                </a:ext>
                <a:ext uri="{FF2B5EF4-FFF2-40B4-BE49-F238E27FC236}">
                  <a16:creationId xmlns:a16="http://schemas.microsoft.com/office/drawing/2014/main" id="{00000000-0008-0000-0000-00001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262135</xdr:row>
          <xdr:rowOff>38100</xdr:rowOff>
        </xdr:from>
        <xdr:to>
          <xdr:col>12544</xdr:col>
          <xdr:colOff>390525</xdr:colOff>
          <xdr:row>262139</xdr:row>
          <xdr:rowOff>104775</xdr:rowOff>
        </xdr:to>
        <xdr:sp macro="" textlink="">
          <xdr:nvSpPr>
            <xdr:cNvPr id="18198" name="Object 790" hidden="1">
              <a:extLst>
                <a:ext uri="{63B3BB69-23CF-44E3-9099-C40C66FF867C}">
                  <a14:compatExt spid="_x0000_s18198"/>
                </a:ext>
                <a:ext uri="{FF2B5EF4-FFF2-40B4-BE49-F238E27FC236}">
                  <a16:creationId xmlns:a16="http://schemas.microsoft.com/office/drawing/2014/main" id="{00000000-0008-0000-0000-00001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327671</xdr:row>
          <xdr:rowOff>38100</xdr:rowOff>
        </xdr:from>
        <xdr:to>
          <xdr:col>12544</xdr:col>
          <xdr:colOff>390525</xdr:colOff>
          <xdr:row>327675</xdr:row>
          <xdr:rowOff>104775</xdr:rowOff>
        </xdr:to>
        <xdr:sp macro="" textlink="">
          <xdr:nvSpPr>
            <xdr:cNvPr id="18199" name="Object 791" hidden="1">
              <a:extLst>
                <a:ext uri="{63B3BB69-23CF-44E3-9099-C40C66FF867C}">
                  <a14:compatExt spid="_x0000_s18199"/>
                </a:ext>
                <a:ext uri="{FF2B5EF4-FFF2-40B4-BE49-F238E27FC236}">
                  <a16:creationId xmlns:a16="http://schemas.microsoft.com/office/drawing/2014/main" id="{00000000-0008-0000-0000-00001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393207</xdr:row>
          <xdr:rowOff>38100</xdr:rowOff>
        </xdr:from>
        <xdr:to>
          <xdr:col>12544</xdr:col>
          <xdr:colOff>390525</xdr:colOff>
          <xdr:row>393211</xdr:row>
          <xdr:rowOff>104775</xdr:rowOff>
        </xdr:to>
        <xdr:sp macro="" textlink="">
          <xdr:nvSpPr>
            <xdr:cNvPr id="18200" name="Object 792" hidden="1">
              <a:extLst>
                <a:ext uri="{63B3BB69-23CF-44E3-9099-C40C66FF867C}">
                  <a14:compatExt spid="_x0000_s18200"/>
                </a:ext>
                <a:ext uri="{FF2B5EF4-FFF2-40B4-BE49-F238E27FC236}">
                  <a16:creationId xmlns:a16="http://schemas.microsoft.com/office/drawing/2014/main" id="{00000000-0008-0000-0000-00001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458743</xdr:row>
          <xdr:rowOff>38100</xdr:rowOff>
        </xdr:from>
        <xdr:to>
          <xdr:col>12544</xdr:col>
          <xdr:colOff>390525</xdr:colOff>
          <xdr:row>458747</xdr:row>
          <xdr:rowOff>104775</xdr:rowOff>
        </xdr:to>
        <xdr:sp macro="" textlink="">
          <xdr:nvSpPr>
            <xdr:cNvPr id="18201" name="Object 793" hidden="1">
              <a:extLst>
                <a:ext uri="{63B3BB69-23CF-44E3-9099-C40C66FF867C}">
                  <a14:compatExt spid="_x0000_s18201"/>
                </a:ext>
                <a:ext uri="{FF2B5EF4-FFF2-40B4-BE49-F238E27FC236}">
                  <a16:creationId xmlns:a16="http://schemas.microsoft.com/office/drawing/2014/main" id="{00000000-0008-0000-0000-00001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524279</xdr:row>
          <xdr:rowOff>38100</xdr:rowOff>
        </xdr:from>
        <xdr:to>
          <xdr:col>12544</xdr:col>
          <xdr:colOff>390525</xdr:colOff>
          <xdr:row>524283</xdr:row>
          <xdr:rowOff>104775</xdr:rowOff>
        </xdr:to>
        <xdr:sp macro="" textlink="">
          <xdr:nvSpPr>
            <xdr:cNvPr id="18202" name="Object 794" hidden="1">
              <a:extLst>
                <a:ext uri="{63B3BB69-23CF-44E3-9099-C40C66FF867C}">
                  <a14:compatExt spid="_x0000_s18202"/>
                </a:ext>
                <a:ext uri="{FF2B5EF4-FFF2-40B4-BE49-F238E27FC236}">
                  <a16:creationId xmlns:a16="http://schemas.microsoft.com/office/drawing/2014/main" id="{00000000-0008-0000-0000-00001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589815</xdr:row>
          <xdr:rowOff>38100</xdr:rowOff>
        </xdr:from>
        <xdr:to>
          <xdr:col>12544</xdr:col>
          <xdr:colOff>390525</xdr:colOff>
          <xdr:row>589819</xdr:row>
          <xdr:rowOff>104775</xdr:rowOff>
        </xdr:to>
        <xdr:sp macro="" textlink="">
          <xdr:nvSpPr>
            <xdr:cNvPr id="18203" name="Object 795" hidden="1">
              <a:extLst>
                <a:ext uri="{63B3BB69-23CF-44E3-9099-C40C66FF867C}">
                  <a14:compatExt spid="_x0000_s18203"/>
                </a:ext>
                <a:ext uri="{FF2B5EF4-FFF2-40B4-BE49-F238E27FC236}">
                  <a16:creationId xmlns:a16="http://schemas.microsoft.com/office/drawing/2014/main" id="{00000000-0008-0000-0000-00001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655351</xdr:row>
          <xdr:rowOff>38100</xdr:rowOff>
        </xdr:from>
        <xdr:to>
          <xdr:col>12544</xdr:col>
          <xdr:colOff>390525</xdr:colOff>
          <xdr:row>655355</xdr:row>
          <xdr:rowOff>104775</xdr:rowOff>
        </xdr:to>
        <xdr:sp macro="" textlink="">
          <xdr:nvSpPr>
            <xdr:cNvPr id="18204" name="Object 796" hidden="1">
              <a:extLst>
                <a:ext uri="{63B3BB69-23CF-44E3-9099-C40C66FF867C}">
                  <a14:compatExt spid="_x0000_s18204"/>
                </a:ext>
                <a:ext uri="{FF2B5EF4-FFF2-40B4-BE49-F238E27FC236}">
                  <a16:creationId xmlns:a16="http://schemas.microsoft.com/office/drawing/2014/main" id="{00000000-0008-0000-0000-00001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720887</xdr:row>
          <xdr:rowOff>38100</xdr:rowOff>
        </xdr:from>
        <xdr:to>
          <xdr:col>12544</xdr:col>
          <xdr:colOff>390525</xdr:colOff>
          <xdr:row>720891</xdr:row>
          <xdr:rowOff>104775</xdr:rowOff>
        </xdr:to>
        <xdr:sp macro="" textlink="">
          <xdr:nvSpPr>
            <xdr:cNvPr id="18205" name="Object 797" hidden="1">
              <a:extLst>
                <a:ext uri="{63B3BB69-23CF-44E3-9099-C40C66FF867C}">
                  <a14:compatExt spid="_x0000_s18205"/>
                </a:ext>
                <a:ext uri="{FF2B5EF4-FFF2-40B4-BE49-F238E27FC236}">
                  <a16:creationId xmlns:a16="http://schemas.microsoft.com/office/drawing/2014/main" id="{00000000-0008-0000-0000-00001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786423</xdr:row>
          <xdr:rowOff>38100</xdr:rowOff>
        </xdr:from>
        <xdr:to>
          <xdr:col>12544</xdr:col>
          <xdr:colOff>390525</xdr:colOff>
          <xdr:row>786427</xdr:row>
          <xdr:rowOff>104775</xdr:rowOff>
        </xdr:to>
        <xdr:sp macro="" textlink="">
          <xdr:nvSpPr>
            <xdr:cNvPr id="18206" name="Object 798" hidden="1">
              <a:extLst>
                <a:ext uri="{63B3BB69-23CF-44E3-9099-C40C66FF867C}">
                  <a14:compatExt spid="_x0000_s18206"/>
                </a:ext>
                <a:ext uri="{FF2B5EF4-FFF2-40B4-BE49-F238E27FC236}">
                  <a16:creationId xmlns:a16="http://schemas.microsoft.com/office/drawing/2014/main" id="{00000000-0008-0000-0000-00001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851959</xdr:row>
          <xdr:rowOff>38100</xdr:rowOff>
        </xdr:from>
        <xdr:to>
          <xdr:col>12544</xdr:col>
          <xdr:colOff>390525</xdr:colOff>
          <xdr:row>851963</xdr:row>
          <xdr:rowOff>104775</xdr:rowOff>
        </xdr:to>
        <xdr:sp macro="" textlink="">
          <xdr:nvSpPr>
            <xdr:cNvPr id="18207" name="Object 799" hidden="1">
              <a:extLst>
                <a:ext uri="{63B3BB69-23CF-44E3-9099-C40C66FF867C}">
                  <a14:compatExt spid="_x0000_s18207"/>
                </a:ext>
                <a:ext uri="{FF2B5EF4-FFF2-40B4-BE49-F238E27FC236}">
                  <a16:creationId xmlns:a16="http://schemas.microsoft.com/office/drawing/2014/main" id="{00000000-0008-0000-0000-00001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917495</xdr:row>
          <xdr:rowOff>38100</xdr:rowOff>
        </xdr:from>
        <xdr:to>
          <xdr:col>12544</xdr:col>
          <xdr:colOff>390525</xdr:colOff>
          <xdr:row>917499</xdr:row>
          <xdr:rowOff>104775</xdr:rowOff>
        </xdr:to>
        <xdr:sp macro="" textlink="">
          <xdr:nvSpPr>
            <xdr:cNvPr id="18208" name="Object 800" hidden="1">
              <a:extLst>
                <a:ext uri="{63B3BB69-23CF-44E3-9099-C40C66FF867C}">
                  <a14:compatExt spid="_x0000_s18208"/>
                </a:ext>
                <a:ext uri="{FF2B5EF4-FFF2-40B4-BE49-F238E27FC236}">
                  <a16:creationId xmlns:a16="http://schemas.microsoft.com/office/drawing/2014/main" id="{00000000-0008-0000-0000-00002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12543</xdr:col>
          <xdr:colOff>238125</xdr:colOff>
          <xdr:row>983031</xdr:row>
          <xdr:rowOff>38100</xdr:rowOff>
        </xdr:from>
        <xdr:to>
          <xdr:col>12544</xdr:col>
          <xdr:colOff>390525</xdr:colOff>
          <xdr:row>983035</xdr:row>
          <xdr:rowOff>104775</xdr:rowOff>
        </xdr:to>
        <xdr:sp macro="" textlink="">
          <xdr:nvSpPr>
            <xdr:cNvPr id="18209" name="Object 801" hidden="1">
              <a:extLst>
                <a:ext uri="{63B3BB69-23CF-44E3-9099-C40C66FF867C}">
                  <a14:compatExt spid="_x0000_s18209"/>
                </a:ext>
                <a:ext uri="{FF2B5EF4-FFF2-40B4-BE49-F238E27FC236}">
                  <a16:creationId xmlns:a16="http://schemas.microsoft.com/office/drawing/2014/main" id="{00000000-0008-0000-0000-00002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0</xdr:row>
          <xdr:rowOff>38100</xdr:rowOff>
        </xdr:from>
        <xdr:to>
          <xdr:col>12800</xdr:col>
          <xdr:colOff>390525</xdr:colOff>
          <xdr:row>4</xdr:row>
          <xdr:rowOff>104775</xdr:rowOff>
        </xdr:to>
        <xdr:sp macro="" textlink="">
          <xdr:nvSpPr>
            <xdr:cNvPr id="18210" name="Object 802" hidden="1">
              <a:extLst>
                <a:ext uri="{63B3BB69-23CF-44E3-9099-C40C66FF867C}">
                  <a14:compatExt spid="_x0000_s18210"/>
                </a:ext>
                <a:ext uri="{FF2B5EF4-FFF2-40B4-BE49-F238E27FC236}">
                  <a16:creationId xmlns:a16="http://schemas.microsoft.com/office/drawing/2014/main" id="{00000000-0008-0000-0000-00002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65527</xdr:row>
          <xdr:rowOff>38100</xdr:rowOff>
        </xdr:from>
        <xdr:to>
          <xdr:col>12800</xdr:col>
          <xdr:colOff>390525</xdr:colOff>
          <xdr:row>65531</xdr:row>
          <xdr:rowOff>104775</xdr:rowOff>
        </xdr:to>
        <xdr:sp macro="" textlink="">
          <xdr:nvSpPr>
            <xdr:cNvPr id="18211" name="Object 803" hidden="1">
              <a:extLst>
                <a:ext uri="{63B3BB69-23CF-44E3-9099-C40C66FF867C}">
                  <a14:compatExt spid="_x0000_s18211"/>
                </a:ext>
                <a:ext uri="{FF2B5EF4-FFF2-40B4-BE49-F238E27FC236}">
                  <a16:creationId xmlns:a16="http://schemas.microsoft.com/office/drawing/2014/main" id="{00000000-0008-0000-0000-00002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131063</xdr:row>
          <xdr:rowOff>38100</xdr:rowOff>
        </xdr:from>
        <xdr:to>
          <xdr:col>12800</xdr:col>
          <xdr:colOff>390525</xdr:colOff>
          <xdr:row>131067</xdr:row>
          <xdr:rowOff>104775</xdr:rowOff>
        </xdr:to>
        <xdr:sp macro="" textlink="">
          <xdr:nvSpPr>
            <xdr:cNvPr id="18212" name="Object 804" hidden="1">
              <a:extLst>
                <a:ext uri="{63B3BB69-23CF-44E3-9099-C40C66FF867C}">
                  <a14:compatExt spid="_x0000_s18212"/>
                </a:ext>
                <a:ext uri="{FF2B5EF4-FFF2-40B4-BE49-F238E27FC236}">
                  <a16:creationId xmlns:a16="http://schemas.microsoft.com/office/drawing/2014/main" id="{00000000-0008-0000-0000-00002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196599</xdr:row>
          <xdr:rowOff>38100</xdr:rowOff>
        </xdr:from>
        <xdr:to>
          <xdr:col>12800</xdr:col>
          <xdr:colOff>390525</xdr:colOff>
          <xdr:row>196603</xdr:row>
          <xdr:rowOff>104775</xdr:rowOff>
        </xdr:to>
        <xdr:sp macro="" textlink="">
          <xdr:nvSpPr>
            <xdr:cNvPr id="18213" name="Object 805" hidden="1">
              <a:extLst>
                <a:ext uri="{63B3BB69-23CF-44E3-9099-C40C66FF867C}">
                  <a14:compatExt spid="_x0000_s18213"/>
                </a:ext>
                <a:ext uri="{FF2B5EF4-FFF2-40B4-BE49-F238E27FC236}">
                  <a16:creationId xmlns:a16="http://schemas.microsoft.com/office/drawing/2014/main" id="{00000000-0008-0000-0000-00002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262135</xdr:row>
          <xdr:rowOff>38100</xdr:rowOff>
        </xdr:from>
        <xdr:to>
          <xdr:col>12800</xdr:col>
          <xdr:colOff>390525</xdr:colOff>
          <xdr:row>262139</xdr:row>
          <xdr:rowOff>104775</xdr:rowOff>
        </xdr:to>
        <xdr:sp macro="" textlink="">
          <xdr:nvSpPr>
            <xdr:cNvPr id="18214" name="Object 806" hidden="1">
              <a:extLst>
                <a:ext uri="{63B3BB69-23CF-44E3-9099-C40C66FF867C}">
                  <a14:compatExt spid="_x0000_s18214"/>
                </a:ext>
                <a:ext uri="{FF2B5EF4-FFF2-40B4-BE49-F238E27FC236}">
                  <a16:creationId xmlns:a16="http://schemas.microsoft.com/office/drawing/2014/main" id="{00000000-0008-0000-0000-00002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327671</xdr:row>
          <xdr:rowOff>38100</xdr:rowOff>
        </xdr:from>
        <xdr:to>
          <xdr:col>12800</xdr:col>
          <xdr:colOff>390525</xdr:colOff>
          <xdr:row>327675</xdr:row>
          <xdr:rowOff>104775</xdr:rowOff>
        </xdr:to>
        <xdr:sp macro="" textlink="">
          <xdr:nvSpPr>
            <xdr:cNvPr id="18215" name="Object 807" hidden="1">
              <a:extLst>
                <a:ext uri="{63B3BB69-23CF-44E3-9099-C40C66FF867C}">
                  <a14:compatExt spid="_x0000_s18215"/>
                </a:ext>
                <a:ext uri="{FF2B5EF4-FFF2-40B4-BE49-F238E27FC236}">
                  <a16:creationId xmlns:a16="http://schemas.microsoft.com/office/drawing/2014/main" id="{00000000-0008-0000-0000-00002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393207</xdr:row>
          <xdr:rowOff>38100</xdr:rowOff>
        </xdr:from>
        <xdr:to>
          <xdr:col>12800</xdr:col>
          <xdr:colOff>390525</xdr:colOff>
          <xdr:row>393211</xdr:row>
          <xdr:rowOff>104775</xdr:rowOff>
        </xdr:to>
        <xdr:sp macro="" textlink="">
          <xdr:nvSpPr>
            <xdr:cNvPr id="18216" name="Object 808" hidden="1">
              <a:extLst>
                <a:ext uri="{63B3BB69-23CF-44E3-9099-C40C66FF867C}">
                  <a14:compatExt spid="_x0000_s18216"/>
                </a:ext>
                <a:ext uri="{FF2B5EF4-FFF2-40B4-BE49-F238E27FC236}">
                  <a16:creationId xmlns:a16="http://schemas.microsoft.com/office/drawing/2014/main" id="{00000000-0008-0000-0000-00002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458743</xdr:row>
          <xdr:rowOff>38100</xdr:rowOff>
        </xdr:from>
        <xdr:to>
          <xdr:col>12800</xdr:col>
          <xdr:colOff>390525</xdr:colOff>
          <xdr:row>458747</xdr:row>
          <xdr:rowOff>104775</xdr:rowOff>
        </xdr:to>
        <xdr:sp macro="" textlink="">
          <xdr:nvSpPr>
            <xdr:cNvPr id="18217" name="Object 809" hidden="1">
              <a:extLst>
                <a:ext uri="{63B3BB69-23CF-44E3-9099-C40C66FF867C}">
                  <a14:compatExt spid="_x0000_s18217"/>
                </a:ext>
                <a:ext uri="{FF2B5EF4-FFF2-40B4-BE49-F238E27FC236}">
                  <a16:creationId xmlns:a16="http://schemas.microsoft.com/office/drawing/2014/main" id="{00000000-0008-0000-0000-00002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524279</xdr:row>
          <xdr:rowOff>38100</xdr:rowOff>
        </xdr:from>
        <xdr:to>
          <xdr:col>12800</xdr:col>
          <xdr:colOff>390525</xdr:colOff>
          <xdr:row>524283</xdr:row>
          <xdr:rowOff>104775</xdr:rowOff>
        </xdr:to>
        <xdr:sp macro="" textlink="">
          <xdr:nvSpPr>
            <xdr:cNvPr id="18218" name="Object 810" hidden="1">
              <a:extLst>
                <a:ext uri="{63B3BB69-23CF-44E3-9099-C40C66FF867C}">
                  <a14:compatExt spid="_x0000_s18218"/>
                </a:ext>
                <a:ext uri="{FF2B5EF4-FFF2-40B4-BE49-F238E27FC236}">
                  <a16:creationId xmlns:a16="http://schemas.microsoft.com/office/drawing/2014/main" id="{00000000-0008-0000-0000-00002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589815</xdr:row>
          <xdr:rowOff>38100</xdr:rowOff>
        </xdr:from>
        <xdr:to>
          <xdr:col>12800</xdr:col>
          <xdr:colOff>390525</xdr:colOff>
          <xdr:row>589819</xdr:row>
          <xdr:rowOff>104775</xdr:rowOff>
        </xdr:to>
        <xdr:sp macro="" textlink="">
          <xdr:nvSpPr>
            <xdr:cNvPr id="18219" name="Object 811" hidden="1">
              <a:extLst>
                <a:ext uri="{63B3BB69-23CF-44E3-9099-C40C66FF867C}">
                  <a14:compatExt spid="_x0000_s18219"/>
                </a:ext>
                <a:ext uri="{FF2B5EF4-FFF2-40B4-BE49-F238E27FC236}">
                  <a16:creationId xmlns:a16="http://schemas.microsoft.com/office/drawing/2014/main" id="{00000000-0008-0000-0000-00002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655351</xdr:row>
          <xdr:rowOff>38100</xdr:rowOff>
        </xdr:from>
        <xdr:to>
          <xdr:col>12800</xdr:col>
          <xdr:colOff>390525</xdr:colOff>
          <xdr:row>655355</xdr:row>
          <xdr:rowOff>104775</xdr:rowOff>
        </xdr:to>
        <xdr:sp macro="" textlink="">
          <xdr:nvSpPr>
            <xdr:cNvPr id="18220" name="Object 812" hidden="1">
              <a:extLst>
                <a:ext uri="{63B3BB69-23CF-44E3-9099-C40C66FF867C}">
                  <a14:compatExt spid="_x0000_s18220"/>
                </a:ext>
                <a:ext uri="{FF2B5EF4-FFF2-40B4-BE49-F238E27FC236}">
                  <a16:creationId xmlns:a16="http://schemas.microsoft.com/office/drawing/2014/main" id="{00000000-0008-0000-0000-00002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720887</xdr:row>
          <xdr:rowOff>38100</xdr:rowOff>
        </xdr:from>
        <xdr:to>
          <xdr:col>12800</xdr:col>
          <xdr:colOff>390525</xdr:colOff>
          <xdr:row>720891</xdr:row>
          <xdr:rowOff>104775</xdr:rowOff>
        </xdr:to>
        <xdr:sp macro="" textlink="">
          <xdr:nvSpPr>
            <xdr:cNvPr id="18221" name="Object 813" hidden="1">
              <a:extLst>
                <a:ext uri="{63B3BB69-23CF-44E3-9099-C40C66FF867C}">
                  <a14:compatExt spid="_x0000_s18221"/>
                </a:ext>
                <a:ext uri="{FF2B5EF4-FFF2-40B4-BE49-F238E27FC236}">
                  <a16:creationId xmlns:a16="http://schemas.microsoft.com/office/drawing/2014/main" id="{00000000-0008-0000-0000-00002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786423</xdr:row>
          <xdr:rowOff>38100</xdr:rowOff>
        </xdr:from>
        <xdr:to>
          <xdr:col>12800</xdr:col>
          <xdr:colOff>390525</xdr:colOff>
          <xdr:row>786427</xdr:row>
          <xdr:rowOff>104775</xdr:rowOff>
        </xdr:to>
        <xdr:sp macro="" textlink="">
          <xdr:nvSpPr>
            <xdr:cNvPr id="18222" name="Object 814" hidden="1">
              <a:extLst>
                <a:ext uri="{63B3BB69-23CF-44E3-9099-C40C66FF867C}">
                  <a14:compatExt spid="_x0000_s18222"/>
                </a:ext>
                <a:ext uri="{FF2B5EF4-FFF2-40B4-BE49-F238E27FC236}">
                  <a16:creationId xmlns:a16="http://schemas.microsoft.com/office/drawing/2014/main" id="{00000000-0008-0000-0000-00002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851959</xdr:row>
          <xdr:rowOff>38100</xdr:rowOff>
        </xdr:from>
        <xdr:to>
          <xdr:col>12800</xdr:col>
          <xdr:colOff>390525</xdr:colOff>
          <xdr:row>851963</xdr:row>
          <xdr:rowOff>104775</xdr:rowOff>
        </xdr:to>
        <xdr:sp macro="" textlink="">
          <xdr:nvSpPr>
            <xdr:cNvPr id="18223" name="Object 815" hidden="1">
              <a:extLst>
                <a:ext uri="{63B3BB69-23CF-44E3-9099-C40C66FF867C}">
                  <a14:compatExt spid="_x0000_s18223"/>
                </a:ext>
                <a:ext uri="{FF2B5EF4-FFF2-40B4-BE49-F238E27FC236}">
                  <a16:creationId xmlns:a16="http://schemas.microsoft.com/office/drawing/2014/main" id="{00000000-0008-0000-0000-00002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917495</xdr:row>
          <xdr:rowOff>38100</xdr:rowOff>
        </xdr:from>
        <xdr:to>
          <xdr:col>12800</xdr:col>
          <xdr:colOff>390525</xdr:colOff>
          <xdr:row>917499</xdr:row>
          <xdr:rowOff>104775</xdr:rowOff>
        </xdr:to>
        <xdr:sp macro="" textlink="">
          <xdr:nvSpPr>
            <xdr:cNvPr id="18224" name="Object 816" hidden="1">
              <a:extLst>
                <a:ext uri="{63B3BB69-23CF-44E3-9099-C40C66FF867C}">
                  <a14:compatExt spid="_x0000_s18224"/>
                </a:ext>
                <a:ext uri="{FF2B5EF4-FFF2-40B4-BE49-F238E27FC236}">
                  <a16:creationId xmlns:a16="http://schemas.microsoft.com/office/drawing/2014/main" id="{00000000-0008-0000-0000-00003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12799</xdr:col>
          <xdr:colOff>238125</xdr:colOff>
          <xdr:row>983031</xdr:row>
          <xdr:rowOff>38100</xdr:rowOff>
        </xdr:from>
        <xdr:to>
          <xdr:col>12800</xdr:col>
          <xdr:colOff>390525</xdr:colOff>
          <xdr:row>983035</xdr:row>
          <xdr:rowOff>104775</xdr:rowOff>
        </xdr:to>
        <xdr:sp macro="" textlink="">
          <xdr:nvSpPr>
            <xdr:cNvPr id="18225" name="Object 817" hidden="1">
              <a:extLst>
                <a:ext uri="{63B3BB69-23CF-44E3-9099-C40C66FF867C}">
                  <a14:compatExt spid="_x0000_s18225"/>
                </a:ext>
                <a:ext uri="{FF2B5EF4-FFF2-40B4-BE49-F238E27FC236}">
                  <a16:creationId xmlns:a16="http://schemas.microsoft.com/office/drawing/2014/main" id="{00000000-0008-0000-0000-00003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0</xdr:row>
          <xdr:rowOff>38100</xdr:rowOff>
        </xdr:from>
        <xdr:to>
          <xdr:col>13056</xdr:col>
          <xdr:colOff>390525</xdr:colOff>
          <xdr:row>4</xdr:row>
          <xdr:rowOff>104775</xdr:rowOff>
        </xdr:to>
        <xdr:sp macro="" textlink="">
          <xdr:nvSpPr>
            <xdr:cNvPr id="18226" name="Object 818" hidden="1">
              <a:extLst>
                <a:ext uri="{63B3BB69-23CF-44E3-9099-C40C66FF867C}">
                  <a14:compatExt spid="_x0000_s18226"/>
                </a:ext>
                <a:ext uri="{FF2B5EF4-FFF2-40B4-BE49-F238E27FC236}">
                  <a16:creationId xmlns:a16="http://schemas.microsoft.com/office/drawing/2014/main" id="{00000000-0008-0000-0000-00003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65527</xdr:row>
          <xdr:rowOff>38100</xdr:rowOff>
        </xdr:from>
        <xdr:to>
          <xdr:col>13056</xdr:col>
          <xdr:colOff>390525</xdr:colOff>
          <xdr:row>65531</xdr:row>
          <xdr:rowOff>104775</xdr:rowOff>
        </xdr:to>
        <xdr:sp macro="" textlink="">
          <xdr:nvSpPr>
            <xdr:cNvPr id="18227" name="Object 819" hidden="1">
              <a:extLst>
                <a:ext uri="{63B3BB69-23CF-44E3-9099-C40C66FF867C}">
                  <a14:compatExt spid="_x0000_s18227"/>
                </a:ext>
                <a:ext uri="{FF2B5EF4-FFF2-40B4-BE49-F238E27FC236}">
                  <a16:creationId xmlns:a16="http://schemas.microsoft.com/office/drawing/2014/main" id="{00000000-0008-0000-0000-00003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131063</xdr:row>
          <xdr:rowOff>38100</xdr:rowOff>
        </xdr:from>
        <xdr:to>
          <xdr:col>13056</xdr:col>
          <xdr:colOff>390525</xdr:colOff>
          <xdr:row>131067</xdr:row>
          <xdr:rowOff>104775</xdr:rowOff>
        </xdr:to>
        <xdr:sp macro="" textlink="">
          <xdr:nvSpPr>
            <xdr:cNvPr id="18228" name="Object 820" hidden="1">
              <a:extLst>
                <a:ext uri="{63B3BB69-23CF-44E3-9099-C40C66FF867C}">
                  <a14:compatExt spid="_x0000_s18228"/>
                </a:ext>
                <a:ext uri="{FF2B5EF4-FFF2-40B4-BE49-F238E27FC236}">
                  <a16:creationId xmlns:a16="http://schemas.microsoft.com/office/drawing/2014/main" id="{00000000-0008-0000-0000-00003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196599</xdr:row>
          <xdr:rowOff>38100</xdr:rowOff>
        </xdr:from>
        <xdr:to>
          <xdr:col>13056</xdr:col>
          <xdr:colOff>390525</xdr:colOff>
          <xdr:row>196603</xdr:row>
          <xdr:rowOff>104775</xdr:rowOff>
        </xdr:to>
        <xdr:sp macro="" textlink="">
          <xdr:nvSpPr>
            <xdr:cNvPr id="18229" name="Object 821" hidden="1">
              <a:extLst>
                <a:ext uri="{63B3BB69-23CF-44E3-9099-C40C66FF867C}">
                  <a14:compatExt spid="_x0000_s18229"/>
                </a:ext>
                <a:ext uri="{FF2B5EF4-FFF2-40B4-BE49-F238E27FC236}">
                  <a16:creationId xmlns:a16="http://schemas.microsoft.com/office/drawing/2014/main" id="{00000000-0008-0000-0000-00003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262135</xdr:row>
          <xdr:rowOff>38100</xdr:rowOff>
        </xdr:from>
        <xdr:to>
          <xdr:col>13056</xdr:col>
          <xdr:colOff>390525</xdr:colOff>
          <xdr:row>262139</xdr:row>
          <xdr:rowOff>104775</xdr:rowOff>
        </xdr:to>
        <xdr:sp macro="" textlink="">
          <xdr:nvSpPr>
            <xdr:cNvPr id="18230" name="Object 822" hidden="1">
              <a:extLst>
                <a:ext uri="{63B3BB69-23CF-44E3-9099-C40C66FF867C}">
                  <a14:compatExt spid="_x0000_s18230"/>
                </a:ext>
                <a:ext uri="{FF2B5EF4-FFF2-40B4-BE49-F238E27FC236}">
                  <a16:creationId xmlns:a16="http://schemas.microsoft.com/office/drawing/2014/main" id="{00000000-0008-0000-0000-00003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327671</xdr:row>
          <xdr:rowOff>38100</xdr:rowOff>
        </xdr:from>
        <xdr:to>
          <xdr:col>13056</xdr:col>
          <xdr:colOff>390525</xdr:colOff>
          <xdr:row>327675</xdr:row>
          <xdr:rowOff>104775</xdr:rowOff>
        </xdr:to>
        <xdr:sp macro="" textlink="">
          <xdr:nvSpPr>
            <xdr:cNvPr id="18231" name="Object 823" hidden="1">
              <a:extLst>
                <a:ext uri="{63B3BB69-23CF-44E3-9099-C40C66FF867C}">
                  <a14:compatExt spid="_x0000_s18231"/>
                </a:ext>
                <a:ext uri="{FF2B5EF4-FFF2-40B4-BE49-F238E27FC236}">
                  <a16:creationId xmlns:a16="http://schemas.microsoft.com/office/drawing/2014/main" id="{00000000-0008-0000-0000-00003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393207</xdr:row>
          <xdr:rowOff>38100</xdr:rowOff>
        </xdr:from>
        <xdr:to>
          <xdr:col>13056</xdr:col>
          <xdr:colOff>390525</xdr:colOff>
          <xdr:row>393211</xdr:row>
          <xdr:rowOff>104775</xdr:rowOff>
        </xdr:to>
        <xdr:sp macro="" textlink="">
          <xdr:nvSpPr>
            <xdr:cNvPr id="18232" name="Object 824" hidden="1">
              <a:extLst>
                <a:ext uri="{63B3BB69-23CF-44E3-9099-C40C66FF867C}">
                  <a14:compatExt spid="_x0000_s18232"/>
                </a:ext>
                <a:ext uri="{FF2B5EF4-FFF2-40B4-BE49-F238E27FC236}">
                  <a16:creationId xmlns:a16="http://schemas.microsoft.com/office/drawing/2014/main" id="{00000000-0008-0000-0000-00003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458743</xdr:row>
          <xdr:rowOff>38100</xdr:rowOff>
        </xdr:from>
        <xdr:to>
          <xdr:col>13056</xdr:col>
          <xdr:colOff>390525</xdr:colOff>
          <xdr:row>458747</xdr:row>
          <xdr:rowOff>104775</xdr:rowOff>
        </xdr:to>
        <xdr:sp macro="" textlink="">
          <xdr:nvSpPr>
            <xdr:cNvPr id="18233" name="Object 825" hidden="1">
              <a:extLst>
                <a:ext uri="{63B3BB69-23CF-44E3-9099-C40C66FF867C}">
                  <a14:compatExt spid="_x0000_s18233"/>
                </a:ext>
                <a:ext uri="{FF2B5EF4-FFF2-40B4-BE49-F238E27FC236}">
                  <a16:creationId xmlns:a16="http://schemas.microsoft.com/office/drawing/2014/main" id="{00000000-0008-0000-0000-00003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524279</xdr:row>
          <xdr:rowOff>38100</xdr:rowOff>
        </xdr:from>
        <xdr:to>
          <xdr:col>13056</xdr:col>
          <xdr:colOff>390525</xdr:colOff>
          <xdr:row>524283</xdr:row>
          <xdr:rowOff>104775</xdr:rowOff>
        </xdr:to>
        <xdr:sp macro="" textlink="">
          <xdr:nvSpPr>
            <xdr:cNvPr id="18234" name="Object 826" hidden="1">
              <a:extLst>
                <a:ext uri="{63B3BB69-23CF-44E3-9099-C40C66FF867C}">
                  <a14:compatExt spid="_x0000_s18234"/>
                </a:ext>
                <a:ext uri="{FF2B5EF4-FFF2-40B4-BE49-F238E27FC236}">
                  <a16:creationId xmlns:a16="http://schemas.microsoft.com/office/drawing/2014/main" id="{00000000-0008-0000-0000-00003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589815</xdr:row>
          <xdr:rowOff>38100</xdr:rowOff>
        </xdr:from>
        <xdr:to>
          <xdr:col>13056</xdr:col>
          <xdr:colOff>390525</xdr:colOff>
          <xdr:row>589819</xdr:row>
          <xdr:rowOff>104775</xdr:rowOff>
        </xdr:to>
        <xdr:sp macro="" textlink="">
          <xdr:nvSpPr>
            <xdr:cNvPr id="18235" name="Object 827" hidden="1">
              <a:extLst>
                <a:ext uri="{63B3BB69-23CF-44E3-9099-C40C66FF867C}">
                  <a14:compatExt spid="_x0000_s18235"/>
                </a:ext>
                <a:ext uri="{FF2B5EF4-FFF2-40B4-BE49-F238E27FC236}">
                  <a16:creationId xmlns:a16="http://schemas.microsoft.com/office/drawing/2014/main" id="{00000000-0008-0000-0000-00003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655351</xdr:row>
          <xdr:rowOff>38100</xdr:rowOff>
        </xdr:from>
        <xdr:to>
          <xdr:col>13056</xdr:col>
          <xdr:colOff>390525</xdr:colOff>
          <xdr:row>655355</xdr:row>
          <xdr:rowOff>104775</xdr:rowOff>
        </xdr:to>
        <xdr:sp macro="" textlink="">
          <xdr:nvSpPr>
            <xdr:cNvPr id="18236" name="Object 828" hidden="1">
              <a:extLst>
                <a:ext uri="{63B3BB69-23CF-44E3-9099-C40C66FF867C}">
                  <a14:compatExt spid="_x0000_s18236"/>
                </a:ext>
                <a:ext uri="{FF2B5EF4-FFF2-40B4-BE49-F238E27FC236}">
                  <a16:creationId xmlns:a16="http://schemas.microsoft.com/office/drawing/2014/main" id="{00000000-0008-0000-0000-00003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720887</xdr:row>
          <xdr:rowOff>38100</xdr:rowOff>
        </xdr:from>
        <xdr:to>
          <xdr:col>13056</xdr:col>
          <xdr:colOff>390525</xdr:colOff>
          <xdr:row>720891</xdr:row>
          <xdr:rowOff>104775</xdr:rowOff>
        </xdr:to>
        <xdr:sp macro="" textlink="">
          <xdr:nvSpPr>
            <xdr:cNvPr id="18237" name="Object 829" hidden="1">
              <a:extLst>
                <a:ext uri="{63B3BB69-23CF-44E3-9099-C40C66FF867C}">
                  <a14:compatExt spid="_x0000_s18237"/>
                </a:ext>
                <a:ext uri="{FF2B5EF4-FFF2-40B4-BE49-F238E27FC236}">
                  <a16:creationId xmlns:a16="http://schemas.microsoft.com/office/drawing/2014/main" id="{00000000-0008-0000-0000-00003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786423</xdr:row>
          <xdr:rowOff>38100</xdr:rowOff>
        </xdr:from>
        <xdr:to>
          <xdr:col>13056</xdr:col>
          <xdr:colOff>390525</xdr:colOff>
          <xdr:row>786427</xdr:row>
          <xdr:rowOff>104775</xdr:rowOff>
        </xdr:to>
        <xdr:sp macro="" textlink="">
          <xdr:nvSpPr>
            <xdr:cNvPr id="18238" name="Object 830" hidden="1">
              <a:extLst>
                <a:ext uri="{63B3BB69-23CF-44E3-9099-C40C66FF867C}">
                  <a14:compatExt spid="_x0000_s18238"/>
                </a:ext>
                <a:ext uri="{FF2B5EF4-FFF2-40B4-BE49-F238E27FC236}">
                  <a16:creationId xmlns:a16="http://schemas.microsoft.com/office/drawing/2014/main" id="{00000000-0008-0000-0000-00003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851959</xdr:row>
          <xdr:rowOff>38100</xdr:rowOff>
        </xdr:from>
        <xdr:to>
          <xdr:col>13056</xdr:col>
          <xdr:colOff>390525</xdr:colOff>
          <xdr:row>851963</xdr:row>
          <xdr:rowOff>104775</xdr:rowOff>
        </xdr:to>
        <xdr:sp macro="" textlink="">
          <xdr:nvSpPr>
            <xdr:cNvPr id="18239" name="Object 831" hidden="1">
              <a:extLst>
                <a:ext uri="{63B3BB69-23CF-44E3-9099-C40C66FF867C}">
                  <a14:compatExt spid="_x0000_s18239"/>
                </a:ext>
                <a:ext uri="{FF2B5EF4-FFF2-40B4-BE49-F238E27FC236}">
                  <a16:creationId xmlns:a16="http://schemas.microsoft.com/office/drawing/2014/main" id="{00000000-0008-0000-0000-00003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917495</xdr:row>
          <xdr:rowOff>38100</xdr:rowOff>
        </xdr:from>
        <xdr:to>
          <xdr:col>13056</xdr:col>
          <xdr:colOff>390525</xdr:colOff>
          <xdr:row>917499</xdr:row>
          <xdr:rowOff>104775</xdr:rowOff>
        </xdr:to>
        <xdr:sp macro="" textlink="">
          <xdr:nvSpPr>
            <xdr:cNvPr id="18240" name="Object 832" hidden="1">
              <a:extLst>
                <a:ext uri="{63B3BB69-23CF-44E3-9099-C40C66FF867C}">
                  <a14:compatExt spid="_x0000_s18240"/>
                </a:ext>
                <a:ext uri="{FF2B5EF4-FFF2-40B4-BE49-F238E27FC236}">
                  <a16:creationId xmlns:a16="http://schemas.microsoft.com/office/drawing/2014/main" id="{00000000-0008-0000-0000-00004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13055</xdr:col>
          <xdr:colOff>238125</xdr:colOff>
          <xdr:row>983031</xdr:row>
          <xdr:rowOff>38100</xdr:rowOff>
        </xdr:from>
        <xdr:to>
          <xdr:col>13056</xdr:col>
          <xdr:colOff>390525</xdr:colOff>
          <xdr:row>983035</xdr:row>
          <xdr:rowOff>104775</xdr:rowOff>
        </xdr:to>
        <xdr:sp macro="" textlink="">
          <xdr:nvSpPr>
            <xdr:cNvPr id="18241" name="Object 833" hidden="1">
              <a:extLst>
                <a:ext uri="{63B3BB69-23CF-44E3-9099-C40C66FF867C}">
                  <a14:compatExt spid="_x0000_s18241"/>
                </a:ext>
                <a:ext uri="{FF2B5EF4-FFF2-40B4-BE49-F238E27FC236}">
                  <a16:creationId xmlns:a16="http://schemas.microsoft.com/office/drawing/2014/main" id="{00000000-0008-0000-0000-00004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0</xdr:row>
          <xdr:rowOff>38100</xdr:rowOff>
        </xdr:from>
        <xdr:to>
          <xdr:col>13312</xdr:col>
          <xdr:colOff>390525</xdr:colOff>
          <xdr:row>4</xdr:row>
          <xdr:rowOff>104775</xdr:rowOff>
        </xdr:to>
        <xdr:sp macro="" textlink="">
          <xdr:nvSpPr>
            <xdr:cNvPr id="18242" name="Object 834" hidden="1">
              <a:extLst>
                <a:ext uri="{63B3BB69-23CF-44E3-9099-C40C66FF867C}">
                  <a14:compatExt spid="_x0000_s18242"/>
                </a:ext>
                <a:ext uri="{FF2B5EF4-FFF2-40B4-BE49-F238E27FC236}">
                  <a16:creationId xmlns:a16="http://schemas.microsoft.com/office/drawing/2014/main" id="{00000000-0008-0000-0000-00004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65527</xdr:row>
          <xdr:rowOff>38100</xdr:rowOff>
        </xdr:from>
        <xdr:to>
          <xdr:col>13312</xdr:col>
          <xdr:colOff>390525</xdr:colOff>
          <xdr:row>65531</xdr:row>
          <xdr:rowOff>104775</xdr:rowOff>
        </xdr:to>
        <xdr:sp macro="" textlink="">
          <xdr:nvSpPr>
            <xdr:cNvPr id="18243" name="Object 835" hidden="1">
              <a:extLst>
                <a:ext uri="{63B3BB69-23CF-44E3-9099-C40C66FF867C}">
                  <a14:compatExt spid="_x0000_s18243"/>
                </a:ext>
                <a:ext uri="{FF2B5EF4-FFF2-40B4-BE49-F238E27FC236}">
                  <a16:creationId xmlns:a16="http://schemas.microsoft.com/office/drawing/2014/main" id="{00000000-0008-0000-0000-00004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131063</xdr:row>
          <xdr:rowOff>38100</xdr:rowOff>
        </xdr:from>
        <xdr:to>
          <xdr:col>13312</xdr:col>
          <xdr:colOff>390525</xdr:colOff>
          <xdr:row>131067</xdr:row>
          <xdr:rowOff>104775</xdr:rowOff>
        </xdr:to>
        <xdr:sp macro="" textlink="">
          <xdr:nvSpPr>
            <xdr:cNvPr id="18244" name="Object 836" hidden="1">
              <a:extLst>
                <a:ext uri="{63B3BB69-23CF-44E3-9099-C40C66FF867C}">
                  <a14:compatExt spid="_x0000_s18244"/>
                </a:ext>
                <a:ext uri="{FF2B5EF4-FFF2-40B4-BE49-F238E27FC236}">
                  <a16:creationId xmlns:a16="http://schemas.microsoft.com/office/drawing/2014/main" id="{00000000-0008-0000-0000-00004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196599</xdr:row>
          <xdr:rowOff>38100</xdr:rowOff>
        </xdr:from>
        <xdr:to>
          <xdr:col>13312</xdr:col>
          <xdr:colOff>390525</xdr:colOff>
          <xdr:row>196603</xdr:row>
          <xdr:rowOff>104775</xdr:rowOff>
        </xdr:to>
        <xdr:sp macro="" textlink="">
          <xdr:nvSpPr>
            <xdr:cNvPr id="18245" name="Object 837" hidden="1">
              <a:extLst>
                <a:ext uri="{63B3BB69-23CF-44E3-9099-C40C66FF867C}">
                  <a14:compatExt spid="_x0000_s18245"/>
                </a:ext>
                <a:ext uri="{FF2B5EF4-FFF2-40B4-BE49-F238E27FC236}">
                  <a16:creationId xmlns:a16="http://schemas.microsoft.com/office/drawing/2014/main" id="{00000000-0008-0000-0000-00004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262135</xdr:row>
          <xdr:rowOff>38100</xdr:rowOff>
        </xdr:from>
        <xdr:to>
          <xdr:col>13312</xdr:col>
          <xdr:colOff>390525</xdr:colOff>
          <xdr:row>262139</xdr:row>
          <xdr:rowOff>104775</xdr:rowOff>
        </xdr:to>
        <xdr:sp macro="" textlink="">
          <xdr:nvSpPr>
            <xdr:cNvPr id="18246" name="Object 838" hidden="1">
              <a:extLst>
                <a:ext uri="{63B3BB69-23CF-44E3-9099-C40C66FF867C}">
                  <a14:compatExt spid="_x0000_s18246"/>
                </a:ext>
                <a:ext uri="{FF2B5EF4-FFF2-40B4-BE49-F238E27FC236}">
                  <a16:creationId xmlns:a16="http://schemas.microsoft.com/office/drawing/2014/main" id="{00000000-0008-0000-0000-00004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327671</xdr:row>
          <xdr:rowOff>38100</xdr:rowOff>
        </xdr:from>
        <xdr:to>
          <xdr:col>13312</xdr:col>
          <xdr:colOff>390525</xdr:colOff>
          <xdr:row>327675</xdr:row>
          <xdr:rowOff>104775</xdr:rowOff>
        </xdr:to>
        <xdr:sp macro="" textlink="">
          <xdr:nvSpPr>
            <xdr:cNvPr id="18247" name="Object 839" hidden="1">
              <a:extLst>
                <a:ext uri="{63B3BB69-23CF-44E3-9099-C40C66FF867C}">
                  <a14:compatExt spid="_x0000_s18247"/>
                </a:ext>
                <a:ext uri="{FF2B5EF4-FFF2-40B4-BE49-F238E27FC236}">
                  <a16:creationId xmlns:a16="http://schemas.microsoft.com/office/drawing/2014/main" id="{00000000-0008-0000-0000-00004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393207</xdr:row>
          <xdr:rowOff>38100</xdr:rowOff>
        </xdr:from>
        <xdr:to>
          <xdr:col>13312</xdr:col>
          <xdr:colOff>390525</xdr:colOff>
          <xdr:row>393211</xdr:row>
          <xdr:rowOff>104775</xdr:rowOff>
        </xdr:to>
        <xdr:sp macro="" textlink="">
          <xdr:nvSpPr>
            <xdr:cNvPr id="18248" name="Object 840" hidden="1">
              <a:extLst>
                <a:ext uri="{63B3BB69-23CF-44E3-9099-C40C66FF867C}">
                  <a14:compatExt spid="_x0000_s18248"/>
                </a:ext>
                <a:ext uri="{FF2B5EF4-FFF2-40B4-BE49-F238E27FC236}">
                  <a16:creationId xmlns:a16="http://schemas.microsoft.com/office/drawing/2014/main" id="{00000000-0008-0000-0000-00004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458743</xdr:row>
          <xdr:rowOff>38100</xdr:rowOff>
        </xdr:from>
        <xdr:to>
          <xdr:col>13312</xdr:col>
          <xdr:colOff>390525</xdr:colOff>
          <xdr:row>458747</xdr:row>
          <xdr:rowOff>104775</xdr:rowOff>
        </xdr:to>
        <xdr:sp macro="" textlink="">
          <xdr:nvSpPr>
            <xdr:cNvPr id="18249" name="Object 841" hidden="1">
              <a:extLst>
                <a:ext uri="{63B3BB69-23CF-44E3-9099-C40C66FF867C}">
                  <a14:compatExt spid="_x0000_s18249"/>
                </a:ext>
                <a:ext uri="{FF2B5EF4-FFF2-40B4-BE49-F238E27FC236}">
                  <a16:creationId xmlns:a16="http://schemas.microsoft.com/office/drawing/2014/main" id="{00000000-0008-0000-0000-00004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524279</xdr:row>
          <xdr:rowOff>38100</xdr:rowOff>
        </xdr:from>
        <xdr:to>
          <xdr:col>13312</xdr:col>
          <xdr:colOff>390525</xdr:colOff>
          <xdr:row>524283</xdr:row>
          <xdr:rowOff>104775</xdr:rowOff>
        </xdr:to>
        <xdr:sp macro="" textlink="">
          <xdr:nvSpPr>
            <xdr:cNvPr id="18250" name="Object 842" hidden="1">
              <a:extLst>
                <a:ext uri="{63B3BB69-23CF-44E3-9099-C40C66FF867C}">
                  <a14:compatExt spid="_x0000_s18250"/>
                </a:ext>
                <a:ext uri="{FF2B5EF4-FFF2-40B4-BE49-F238E27FC236}">
                  <a16:creationId xmlns:a16="http://schemas.microsoft.com/office/drawing/2014/main" id="{00000000-0008-0000-0000-00004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589815</xdr:row>
          <xdr:rowOff>38100</xdr:rowOff>
        </xdr:from>
        <xdr:to>
          <xdr:col>13312</xdr:col>
          <xdr:colOff>390525</xdr:colOff>
          <xdr:row>589819</xdr:row>
          <xdr:rowOff>104775</xdr:rowOff>
        </xdr:to>
        <xdr:sp macro="" textlink="">
          <xdr:nvSpPr>
            <xdr:cNvPr id="18251" name="Object 843" hidden="1">
              <a:extLst>
                <a:ext uri="{63B3BB69-23CF-44E3-9099-C40C66FF867C}">
                  <a14:compatExt spid="_x0000_s18251"/>
                </a:ext>
                <a:ext uri="{FF2B5EF4-FFF2-40B4-BE49-F238E27FC236}">
                  <a16:creationId xmlns:a16="http://schemas.microsoft.com/office/drawing/2014/main" id="{00000000-0008-0000-0000-00004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655351</xdr:row>
          <xdr:rowOff>38100</xdr:rowOff>
        </xdr:from>
        <xdr:to>
          <xdr:col>13312</xdr:col>
          <xdr:colOff>390525</xdr:colOff>
          <xdr:row>655355</xdr:row>
          <xdr:rowOff>104775</xdr:rowOff>
        </xdr:to>
        <xdr:sp macro="" textlink="">
          <xdr:nvSpPr>
            <xdr:cNvPr id="18252" name="Object 844" hidden="1">
              <a:extLst>
                <a:ext uri="{63B3BB69-23CF-44E3-9099-C40C66FF867C}">
                  <a14:compatExt spid="_x0000_s18252"/>
                </a:ext>
                <a:ext uri="{FF2B5EF4-FFF2-40B4-BE49-F238E27FC236}">
                  <a16:creationId xmlns:a16="http://schemas.microsoft.com/office/drawing/2014/main" id="{00000000-0008-0000-0000-00004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720887</xdr:row>
          <xdr:rowOff>38100</xdr:rowOff>
        </xdr:from>
        <xdr:to>
          <xdr:col>13312</xdr:col>
          <xdr:colOff>390525</xdr:colOff>
          <xdr:row>720891</xdr:row>
          <xdr:rowOff>104775</xdr:rowOff>
        </xdr:to>
        <xdr:sp macro="" textlink="">
          <xdr:nvSpPr>
            <xdr:cNvPr id="18253" name="Object 845" hidden="1">
              <a:extLst>
                <a:ext uri="{63B3BB69-23CF-44E3-9099-C40C66FF867C}">
                  <a14:compatExt spid="_x0000_s18253"/>
                </a:ext>
                <a:ext uri="{FF2B5EF4-FFF2-40B4-BE49-F238E27FC236}">
                  <a16:creationId xmlns:a16="http://schemas.microsoft.com/office/drawing/2014/main" id="{00000000-0008-0000-0000-00004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786423</xdr:row>
          <xdr:rowOff>38100</xdr:rowOff>
        </xdr:from>
        <xdr:to>
          <xdr:col>13312</xdr:col>
          <xdr:colOff>390525</xdr:colOff>
          <xdr:row>786427</xdr:row>
          <xdr:rowOff>104775</xdr:rowOff>
        </xdr:to>
        <xdr:sp macro="" textlink="">
          <xdr:nvSpPr>
            <xdr:cNvPr id="18254" name="Object 846" hidden="1">
              <a:extLst>
                <a:ext uri="{63B3BB69-23CF-44E3-9099-C40C66FF867C}">
                  <a14:compatExt spid="_x0000_s18254"/>
                </a:ext>
                <a:ext uri="{FF2B5EF4-FFF2-40B4-BE49-F238E27FC236}">
                  <a16:creationId xmlns:a16="http://schemas.microsoft.com/office/drawing/2014/main" id="{00000000-0008-0000-0000-00004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851959</xdr:row>
          <xdr:rowOff>38100</xdr:rowOff>
        </xdr:from>
        <xdr:to>
          <xdr:col>13312</xdr:col>
          <xdr:colOff>390525</xdr:colOff>
          <xdr:row>851963</xdr:row>
          <xdr:rowOff>104775</xdr:rowOff>
        </xdr:to>
        <xdr:sp macro="" textlink="">
          <xdr:nvSpPr>
            <xdr:cNvPr id="18255" name="Object 847" hidden="1">
              <a:extLst>
                <a:ext uri="{63B3BB69-23CF-44E3-9099-C40C66FF867C}">
                  <a14:compatExt spid="_x0000_s18255"/>
                </a:ext>
                <a:ext uri="{FF2B5EF4-FFF2-40B4-BE49-F238E27FC236}">
                  <a16:creationId xmlns:a16="http://schemas.microsoft.com/office/drawing/2014/main" id="{00000000-0008-0000-0000-00004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917495</xdr:row>
          <xdr:rowOff>38100</xdr:rowOff>
        </xdr:from>
        <xdr:to>
          <xdr:col>13312</xdr:col>
          <xdr:colOff>390525</xdr:colOff>
          <xdr:row>917499</xdr:row>
          <xdr:rowOff>104775</xdr:rowOff>
        </xdr:to>
        <xdr:sp macro="" textlink="">
          <xdr:nvSpPr>
            <xdr:cNvPr id="18256" name="Object 848" hidden="1">
              <a:extLst>
                <a:ext uri="{63B3BB69-23CF-44E3-9099-C40C66FF867C}">
                  <a14:compatExt spid="_x0000_s18256"/>
                </a:ext>
                <a:ext uri="{FF2B5EF4-FFF2-40B4-BE49-F238E27FC236}">
                  <a16:creationId xmlns:a16="http://schemas.microsoft.com/office/drawing/2014/main" id="{00000000-0008-0000-0000-00005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13311</xdr:col>
          <xdr:colOff>238125</xdr:colOff>
          <xdr:row>983031</xdr:row>
          <xdr:rowOff>38100</xdr:rowOff>
        </xdr:from>
        <xdr:to>
          <xdr:col>13312</xdr:col>
          <xdr:colOff>390525</xdr:colOff>
          <xdr:row>983035</xdr:row>
          <xdr:rowOff>104775</xdr:rowOff>
        </xdr:to>
        <xdr:sp macro="" textlink="">
          <xdr:nvSpPr>
            <xdr:cNvPr id="18257" name="Object 849" hidden="1">
              <a:extLst>
                <a:ext uri="{63B3BB69-23CF-44E3-9099-C40C66FF867C}">
                  <a14:compatExt spid="_x0000_s18257"/>
                </a:ext>
                <a:ext uri="{FF2B5EF4-FFF2-40B4-BE49-F238E27FC236}">
                  <a16:creationId xmlns:a16="http://schemas.microsoft.com/office/drawing/2014/main" id="{00000000-0008-0000-0000-00005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0</xdr:row>
          <xdr:rowOff>38100</xdr:rowOff>
        </xdr:from>
        <xdr:to>
          <xdr:col>13568</xdr:col>
          <xdr:colOff>390525</xdr:colOff>
          <xdr:row>4</xdr:row>
          <xdr:rowOff>104775</xdr:rowOff>
        </xdr:to>
        <xdr:sp macro="" textlink="">
          <xdr:nvSpPr>
            <xdr:cNvPr id="18258" name="Object 850" hidden="1">
              <a:extLst>
                <a:ext uri="{63B3BB69-23CF-44E3-9099-C40C66FF867C}">
                  <a14:compatExt spid="_x0000_s18258"/>
                </a:ext>
                <a:ext uri="{FF2B5EF4-FFF2-40B4-BE49-F238E27FC236}">
                  <a16:creationId xmlns:a16="http://schemas.microsoft.com/office/drawing/2014/main" id="{00000000-0008-0000-0000-00005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65527</xdr:row>
          <xdr:rowOff>38100</xdr:rowOff>
        </xdr:from>
        <xdr:to>
          <xdr:col>13568</xdr:col>
          <xdr:colOff>390525</xdr:colOff>
          <xdr:row>65531</xdr:row>
          <xdr:rowOff>104775</xdr:rowOff>
        </xdr:to>
        <xdr:sp macro="" textlink="">
          <xdr:nvSpPr>
            <xdr:cNvPr id="18259" name="Object 851" hidden="1">
              <a:extLst>
                <a:ext uri="{63B3BB69-23CF-44E3-9099-C40C66FF867C}">
                  <a14:compatExt spid="_x0000_s18259"/>
                </a:ext>
                <a:ext uri="{FF2B5EF4-FFF2-40B4-BE49-F238E27FC236}">
                  <a16:creationId xmlns:a16="http://schemas.microsoft.com/office/drawing/2014/main" id="{00000000-0008-0000-0000-00005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131063</xdr:row>
          <xdr:rowOff>38100</xdr:rowOff>
        </xdr:from>
        <xdr:to>
          <xdr:col>13568</xdr:col>
          <xdr:colOff>390525</xdr:colOff>
          <xdr:row>131067</xdr:row>
          <xdr:rowOff>104775</xdr:rowOff>
        </xdr:to>
        <xdr:sp macro="" textlink="">
          <xdr:nvSpPr>
            <xdr:cNvPr id="18260" name="Object 852" hidden="1">
              <a:extLst>
                <a:ext uri="{63B3BB69-23CF-44E3-9099-C40C66FF867C}">
                  <a14:compatExt spid="_x0000_s18260"/>
                </a:ext>
                <a:ext uri="{FF2B5EF4-FFF2-40B4-BE49-F238E27FC236}">
                  <a16:creationId xmlns:a16="http://schemas.microsoft.com/office/drawing/2014/main" id="{00000000-0008-0000-0000-00005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196599</xdr:row>
          <xdr:rowOff>38100</xdr:rowOff>
        </xdr:from>
        <xdr:to>
          <xdr:col>13568</xdr:col>
          <xdr:colOff>390525</xdr:colOff>
          <xdr:row>196603</xdr:row>
          <xdr:rowOff>104775</xdr:rowOff>
        </xdr:to>
        <xdr:sp macro="" textlink="">
          <xdr:nvSpPr>
            <xdr:cNvPr id="18261" name="Object 853" hidden="1">
              <a:extLst>
                <a:ext uri="{63B3BB69-23CF-44E3-9099-C40C66FF867C}">
                  <a14:compatExt spid="_x0000_s18261"/>
                </a:ext>
                <a:ext uri="{FF2B5EF4-FFF2-40B4-BE49-F238E27FC236}">
                  <a16:creationId xmlns:a16="http://schemas.microsoft.com/office/drawing/2014/main" id="{00000000-0008-0000-0000-00005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262135</xdr:row>
          <xdr:rowOff>38100</xdr:rowOff>
        </xdr:from>
        <xdr:to>
          <xdr:col>13568</xdr:col>
          <xdr:colOff>390525</xdr:colOff>
          <xdr:row>262139</xdr:row>
          <xdr:rowOff>104775</xdr:rowOff>
        </xdr:to>
        <xdr:sp macro="" textlink="">
          <xdr:nvSpPr>
            <xdr:cNvPr id="18262" name="Object 854" hidden="1">
              <a:extLst>
                <a:ext uri="{63B3BB69-23CF-44E3-9099-C40C66FF867C}">
                  <a14:compatExt spid="_x0000_s18262"/>
                </a:ext>
                <a:ext uri="{FF2B5EF4-FFF2-40B4-BE49-F238E27FC236}">
                  <a16:creationId xmlns:a16="http://schemas.microsoft.com/office/drawing/2014/main" id="{00000000-0008-0000-0000-00005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327671</xdr:row>
          <xdr:rowOff>38100</xdr:rowOff>
        </xdr:from>
        <xdr:to>
          <xdr:col>13568</xdr:col>
          <xdr:colOff>390525</xdr:colOff>
          <xdr:row>327675</xdr:row>
          <xdr:rowOff>104775</xdr:rowOff>
        </xdr:to>
        <xdr:sp macro="" textlink="">
          <xdr:nvSpPr>
            <xdr:cNvPr id="18263" name="Object 855" hidden="1">
              <a:extLst>
                <a:ext uri="{63B3BB69-23CF-44E3-9099-C40C66FF867C}">
                  <a14:compatExt spid="_x0000_s18263"/>
                </a:ext>
                <a:ext uri="{FF2B5EF4-FFF2-40B4-BE49-F238E27FC236}">
                  <a16:creationId xmlns:a16="http://schemas.microsoft.com/office/drawing/2014/main" id="{00000000-0008-0000-0000-00005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393207</xdr:row>
          <xdr:rowOff>38100</xdr:rowOff>
        </xdr:from>
        <xdr:to>
          <xdr:col>13568</xdr:col>
          <xdr:colOff>390525</xdr:colOff>
          <xdr:row>393211</xdr:row>
          <xdr:rowOff>104775</xdr:rowOff>
        </xdr:to>
        <xdr:sp macro="" textlink="">
          <xdr:nvSpPr>
            <xdr:cNvPr id="18264" name="Object 856" hidden="1">
              <a:extLst>
                <a:ext uri="{63B3BB69-23CF-44E3-9099-C40C66FF867C}">
                  <a14:compatExt spid="_x0000_s18264"/>
                </a:ext>
                <a:ext uri="{FF2B5EF4-FFF2-40B4-BE49-F238E27FC236}">
                  <a16:creationId xmlns:a16="http://schemas.microsoft.com/office/drawing/2014/main" id="{00000000-0008-0000-0000-00005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458743</xdr:row>
          <xdr:rowOff>38100</xdr:rowOff>
        </xdr:from>
        <xdr:to>
          <xdr:col>13568</xdr:col>
          <xdr:colOff>390525</xdr:colOff>
          <xdr:row>458747</xdr:row>
          <xdr:rowOff>104775</xdr:rowOff>
        </xdr:to>
        <xdr:sp macro="" textlink="">
          <xdr:nvSpPr>
            <xdr:cNvPr id="18265" name="Object 857" hidden="1">
              <a:extLst>
                <a:ext uri="{63B3BB69-23CF-44E3-9099-C40C66FF867C}">
                  <a14:compatExt spid="_x0000_s18265"/>
                </a:ext>
                <a:ext uri="{FF2B5EF4-FFF2-40B4-BE49-F238E27FC236}">
                  <a16:creationId xmlns:a16="http://schemas.microsoft.com/office/drawing/2014/main" id="{00000000-0008-0000-0000-00005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524279</xdr:row>
          <xdr:rowOff>38100</xdr:rowOff>
        </xdr:from>
        <xdr:to>
          <xdr:col>13568</xdr:col>
          <xdr:colOff>390525</xdr:colOff>
          <xdr:row>524283</xdr:row>
          <xdr:rowOff>104775</xdr:rowOff>
        </xdr:to>
        <xdr:sp macro="" textlink="">
          <xdr:nvSpPr>
            <xdr:cNvPr id="18266" name="Object 858" hidden="1">
              <a:extLst>
                <a:ext uri="{63B3BB69-23CF-44E3-9099-C40C66FF867C}">
                  <a14:compatExt spid="_x0000_s18266"/>
                </a:ext>
                <a:ext uri="{FF2B5EF4-FFF2-40B4-BE49-F238E27FC236}">
                  <a16:creationId xmlns:a16="http://schemas.microsoft.com/office/drawing/2014/main" id="{00000000-0008-0000-0000-00005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589815</xdr:row>
          <xdr:rowOff>38100</xdr:rowOff>
        </xdr:from>
        <xdr:to>
          <xdr:col>13568</xdr:col>
          <xdr:colOff>390525</xdr:colOff>
          <xdr:row>589819</xdr:row>
          <xdr:rowOff>104775</xdr:rowOff>
        </xdr:to>
        <xdr:sp macro="" textlink="">
          <xdr:nvSpPr>
            <xdr:cNvPr id="18267" name="Object 859" hidden="1">
              <a:extLst>
                <a:ext uri="{63B3BB69-23CF-44E3-9099-C40C66FF867C}">
                  <a14:compatExt spid="_x0000_s18267"/>
                </a:ext>
                <a:ext uri="{FF2B5EF4-FFF2-40B4-BE49-F238E27FC236}">
                  <a16:creationId xmlns:a16="http://schemas.microsoft.com/office/drawing/2014/main" id="{00000000-0008-0000-0000-00005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655351</xdr:row>
          <xdr:rowOff>38100</xdr:rowOff>
        </xdr:from>
        <xdr:to>
          <xdr:col>13568</xdr:col>
          <xdr:colOff>390525</xdr:colOff>
          <xdr:row>655355</xdr:row>
          <xdr:rowOff>104775</xdr:rowOff>
        </xdr:to>
        <xdr:sp macro="" textlink="">
          <xdr:nvSpPr>
            <xdr:cNvPr id="18268" name="Object 860" hidden="1">
              <a:extLst>
                <a:ext uri="{63B3BB69-23CF-44E3-9099-C40C66FF867C}">
                  <a14:compatExt spid="_x0000_s18268"/>
                </a:ext>
                <a:ext uri="{FF2B5EF4-FFF2-40B4-BE49-F238E27FC236}">
                  <a16:creationId xmlns:a16="http://schemas.microsoft.com/office/drawing/2014/main" id="{00000000-0008-0000-0000-00005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720887</xdr:row>
          <xdr:rowOff>38100</xdr:rowOff>
        </xdr:from>
        <xdr:to>
          <xdr:col>13568</xdr:col>
          <xdr:colOff>390525</xdr:colOff>
          <xdr:row>720891</xdr:row>
          <xdr:rowOff>104775</xdr:rowOff>
        </xdr:to>
        <xdr:sp macro="" textlink="">
          <xdr:nvSpPr>
            <xdr:cNvPr id="18269" name="Object 861" hidden="1">
              <a:extLst>
                <a:ext uri="{63B3BB69-23CF-44E3-9099-C40C66FF867C}">
                  <a14:compatExt spid="_x0000_s18269"/>
                </a:ext>
                <a:ext uri="{FF2B5EF4-FFF2-40B4-BE49-F238E27FC236}">
                  <a16:creationId xmlns:a16="http://schemas.microsoft.com/office/drawing/2014/main" id="{00000000-0008-0000-0000-00005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786423</xdr:row>
          <xdr:rowOff>38100</xdr:rowOff>
        </xdr:from>
        <xdr:to>
          <xdr:col>13568</xdr:col>
          <xdr:colOff>390525</xdr:colOff>
          <xdr:row>786427</xdr:row>
          <xdr:rowOff>104775</xdr:rowOff>
        </xdr:to>
        <xdr:sp macro="" textlink="">
          <xdr:nvSpPr>
            <xdr:cNvPr id="18270" name="Object 862" hidden="1">
              <a:extLst>
                <a:ext uri="{63B3BB69-23CF-44E3-9099-C40C66FF867C}">
                  <a14:compatExt spid="_x0000_s18270"/>
                </a:ext>
                <a:ext uri="{FF2B5EF4-FFF2-40B4-BE49-F238E27FC236}">
                  <a16:creationId xmlns:a16="http://schemas.microsoft.com/office/drawing/2014/main" id="{00000000-0008-0000-0000-00005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851959</xdr:row>
          <xdr:rowOff>38100</xdr:rowOff>
        </xdr:from>
        <xdr:to>
          <xdr:col>13568</xdr:col>
          <xdr:colOff>390525</xdr:colOff>
          <xdr:row>851963</xdr:row>
          <xdr:rowOff>104775</xdr:rowOff>
        </xdr:to>
        <xdr:sp macro="" textlink="">
          <xdr:nvSpPr>
            <xdr:cNvPr id="18271" name="Object 863" hidden="1">
              <a:extLst>
                <a:ext uri="{63B3BB69-23CF-44E3-9099-C40C66FF867C}">
                  <a14:compatExt spid="_x0000_s18271"/>
                </a:ext>
                <a:ext uri="{FF2B5EF4-FFF2-40B4-BE49-F238E27FC236}">
                  <a16:creationId xmlns:a16="http://schemas.microsoft.com/office/drawing/2014/main" id="{00000000-0008-0000-0000-00005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917495</xdr:row>
          <xdr:rowOff>38100</xdr:rowOff>
        </xdr:from>
        <xdr:to>
          <xdr:col>13568</xdr:col>
          <xdr:colOff>390525</xdr:colOff>
          <xdr:row>917499</xdr:row>
          <xdr:rowOff>104775</xdr:rowOff>
        </xdr:to>
        <xdr:sp macro="" textlink="">
          <xdr:nvSpPr>
            <xdr:cNvPr id="18272" name="Object 864" hidden="1">
              <a:extLst>
                <a:ext uri="{63B3BB69-23CF-44E3-9099-C40C66FF867C}">
                  <a14:compatExt spid="_x0000_s18272"/>
                </a:ext>
                <a:ext uri="{FF2B5EF4-FFF2-40B4-BE49-F238E27FC236}">
                  <a16:creationId xmlns:a16="http://schemas.microsoft.com/office/drawing/2014/main" id="{00000000-0008-0000-0000-00006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13567</xdr:col>
          <xdr:colOff>238125</xdr:colOff>
          <xdr:row>983031</xdr:row>
          <xdr:rowOff>38100</xdr:rowOff>
        </xdr:from>
        <xdr:to>
          <xdr:col>13568</xdr:col>
          <xdr:colOff>390525</xdr:colOff>
          <xdr:row>983035</xdr:row>
          <xdr:rowOff>104775</xdr:rowOff>
        </xdr:to>
        <xdr:sp macro="" textlink="">
          <xdr:nvSpPr>
            <xdr:cNvPr id="18273" name="Object 865" hidden="1">
              <a:extLst>
                <a:ext uri="{63B3BB69-23CF-44E3-9099-C40C66FF867C}">
                  <a14:compatExt spid="_x0000_s18273"/>
                </a:ext>
                <a:ext uri="{FF2B5EF4-FFF2-40B4-BE49-F238E27FC236}">
                  <a16:creationId xmlns:a16="http://schemas.microsoft.com/office/drawing/2014/main" id="{00000000-0008-0000-0000-00006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0</xdr:row>
          <xdr:rowOff>38100</xdr:rowOff>
        </xdr:from>
        <xdr:to>
          <xdr:col>13824</xdr:col>
          <xdr:colOff>390525</xdr:colOff>
          <xdr:row>4</xdr:row>
          <xdr:rowOff>104775</xdr:rowOff>
        </xdr:to>
        <xdr:sp macro="" textlink="">
          <xdr:nvSpPr>
            <xdr:cNvPr id="18274" name="Object 866" hidden="1">
              <a:extLst>
                <a:ext uri="{63B3BB69-23CF-44E3-9099-C40C66FF867C}">
                  <a14:compatExt spid="_x0000_s18274"/>
                </a:ext>
                <a:ext uri="{FF2B5EF4-FFF2-40B4-BE49-F238E27FC236}">
                  <a16:creationId xmlns:a16="http://schemas.microsoft.com/office/drawing/2014/main" id="{00000000-0008-0000-0000-00006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65527</xdr:row>
          <xdr:rowOff>38100</xdr:rowOff>
        </xdr:from>
        <xdr:to>
          <xdr:col>13824</xdr:col>
          <xdr:colOff>390525</xdr:colOff>
          <xdr:row>65531</xdr:row>
          <xdr:rowOff>104775</xdr:rowOff>
        </xdr:to>
        <xdr:sp macro="" textlink="">
          <xdr:nvSpPr>
            <xdr:cNvPr id="18275" name="Object 867" hidden="1">
              <a:extLst>
                <a:ext uri="{63B3BB69-23CF-44E3-9099-C40C66FF867C}">
                  <a14:compatExt spid="_x0000_s18275"/>
                </a:ext>
                <a:ext uri="{FF2B5EF4-FFF2-40B4-BE49-F238E27FC236}">
                  <a16:creationId xmlns:a16="http://schemas.microsoft.com/office/drawing/2014/main" id="{00000000-0008-0000-0000-00006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131063</xdr:row>
          <xdr:rowOff>38100</xdr:rowOff>
        </xdr:from>
        <xdr:to>
          <xdr:col>13824</xdr:col>
          <xdr:colOff>390525</xdr:colOff>
          <xdr:row>131067</xdr:row>
          <xdr:rowOff>104775</xdr:rowOff>
        </xdr:to>
        <xdr:sp macro="" textlink="">
          <xdr:nvSpPr>
            <xdr:cNvPr id="18276" name="Object 868" hidden="1">
              <a:extLst>
                <a:ext uri="{63B3BB69-23CF-44E3-9099-C40C66FF867C}">
                  <a14:compatExt spid="_x0000_s18276"/>
                </a:ext>
                <a:ext uri="{FF2B5EF4-FFF2-40B4-BE49-F238E27FC236}">
                  <a16:creationId xmlns:a16="http://schemas.microsoft.com/office/drawing/2014/main" id="{00000000-0008-0000-0000-00006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196599</xdr:row>
          <xdr:rowOff>38100</xdr:rowOff>
        </xdr:from>
        <xdr:to>
          <xdr:col>13824</xdr:col>
          <xdr:colOff>390525</xdr:colOff>
          <xdr:row>196603</xdr:row>
          <xdr:rowOff>104775</xdr:rowOff>
        </xdr:to>
        <xdr:sp macro="" textlink="">
          <xdr:nvSpPr>
            <xdr:cNvPr id="18277" name="Object 869" hidden="1">
              <a:extLst>
                <a:ext uri="{63B3BB69-23CF-44E3-9099-C40C66FF867C}">
                  <a14:compatExt spid="_x0000_s18277"/>
                </a:ext>
                <a:ext uri="{FF2B5EF4-FFF2-40B4-BE49-F238E27FC236}">
                  <a16:creationId xmlns:a16="http://schemas.microsoft.com/office/drawing/2014/main" id="{00000000-0008-0000-0000-00006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262135</xdr:row>
          <xdr:rowOff>38100</xdr:rowOff>
        </xdr:from>
        <xdr:to>
          <xdr:col>13824</xdr:col>
          <xdr:colOff>390525</xdr:colOff>
          <xdr:row>262139</xdr:row>
          <xdr:rowOff>104775</xdr:rowOff>
        </xdr:to>
        <xdr:sp macro="" textlink="">
          <xdr:nvSpPr>
            <xdr:cNvPr id="18278" name="Object 870" hidden="1">
              <a:extLst>
                <a:ext uri="{63B3BB69-23CF-44E3-9099-C40C66FF867C}">
                  <a14:compatExt spid="_x0000_s18278"/>
                </a:ext>
                <a:ext uri="{FF2B5EF4-FFF2-40B4-BE49-F238E27FC236}">
                  <a16:creationId xmlns:a16="http://schemas.microsoft.com/office/drawing/2014/main" id="{00000000-0008-0000-0000-00006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327671</xdr:row>
          <xdr:rowOff>38100</xdr:rowOff>
        </xdr:from>
        <xdr:to>
          <xdr:col>13824</xdr:col>
          <xdr:colOff>390525</xdr:colOff>
          <xdr:row>327675</xdr:row>
          <xdr:rowOff>104775</xdr:rowOff>
        </xdr:to>
        <xdr:sp macro="" textlink="">
          <xdr:nvSpPr>
            <xdr:cNvPr id="18279" name="Object 871" hidden="1">
              <a:extLst>
                <a:ext uri="{63B3BB69-23CF-44E3-9099-C40C66FF867C}">
                  <a14:compatExt spid="_x0000_s18279"/>
                </a:ext>
                <a:ext uri="{FF2B5EF4-FFF2-40B4-BE49-F238E27FC236}">
                  <a16:creationId xmlns:a16="http://schemas.microsoft.com/office/drawing/2014/main" id="{00000000-0008-0000-0000-00006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393207</xdr:row>
          <xdr:rowOff>38100</xdr:rowOff>
        </xdr:from>
        <xdr:to>
          <xdr:col>13824</xdr:col>
          <xdr:colOff>390525</xdr:colOff>
          <xdr:row>393211</xdr:row>
          <xdr:rowOff>104775</xdr:rowOff>
        </xdr:to>
        <xdr:sp macro="" textlink="">
          <xdr:nvSpPr>
            <xdr:cNvPr id="18280" name="Object 872" hidden="1">
              <a:extLst>
                <a:ext uri="{63B3BB69-23CF-44E3-9099-C40C66FF867C}">
                  <a14:compatExt spid="_x0000_s18280"/>
                </a:ext>
                <a:ext uri="{FF2B5EF4-FFF2-40B4-BE49-F238E27FC236}">
                  <a16:creationId xmlns:a16="http://schemas.microsoft.com/office/drawing/2014/main" id="{00000000-0008-0000-0000-00006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458743</xdr:row>
          <xdr:rowOff>38100</xdr:rowOff>
        </xdr:from>
        <xdr:to>
          <xdr:col>13824</xdr:col>
          <xdr:colOff>390525</xdr:colOff>
          <xdr:row>458747</xdr:row>
          <xdr:rowOff>104775</xdr:rowOff>
        </xdr:to>
        <xdr:sp macro="" textlink="">
          <xdr:nvSpPr>
            <xdr:cNvPr id="18281" name="Object 873" hidden="1">
              <a:extLst>
                <a:ext uri="{63B3BB69-23CF-44E3-9099-C40C66FF867C}">
                  <a14:compatExt spid="_x0000_s18281"/>
                </a:ext>
                <a:ext uri="{FF2B5EF4-FFF2-40B4-BE49-F238E27FC236}">
                  <a16:creationId xmlns:a16="http://schemas.microsoft.com/office/drawing/2014/main" id="{00000000-0008-0000-0000-00006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524279</xdr:row>
          <xdr:rowOff>38100</xdr:rowOff>
        </xdr:from>
        <xdr:to>
          <xdr:col>13824</xdr:col>
          <xdr:colOff>390525</xdr:colOff>
          <xdr:row>524283</xdr:row>
          <xdr:rowOff>104775</xdr:rowOff>
        </xdr:to>
        <xdr:sp macro="" textlink="">
          <xdr:nvSpPr>
            <xdr:cNvPr id="18282" name="Object 874" hidden="1">
              <a:extLst>
                <a:ext uri="{63B3BB69-23CF-44E3-9099-C40C66FF867C}">
                  <a14:compatExt spid="_x0000_s18282"/>
                </a:ext>
                <a:ext uri="{FF2B5EF4-FFF2-40B4-BE49-F238E27FC236}">
                  <a16:creationId xmlns:a16="http://schemas.microsoft.com/office/drawing/2014/main" id="{00000000-0008-0000-0000-00006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589815</xdr:row>
          <xdr:rowOff>38100</xdr:rowOff>
        </xdr:from>
        <xdr:to>
          <xdr:col>13824</xdr:col>
          <xdr:colOff>390525</xdr:colOff>
          <xdr:row>589819</xdr:row>
          <xdr:rowOff>104775</xdr:rowOff>
        </xdr:to>
        <xdr:sp macro="" textlink="">
          <xdr:nvSpPr>
            <xdr:cNvPr id="18283" name="Object 875" hidden="1">
              <a:extLst>
                <a:ext uri="{63B3BB69-23CF-44E3-9099-C40C66FF867C}">
                  <a14:compatExt spid="_x0000_s18283"/>
                </a:ext>
                <a:ext uri="{FF2B5EF4-FFF2-40B4-BE49-F238E27FC236}">
                  <a16:creationId xmlns:a16="http://schemas.microsoft.com/office/drawing/2014/main" id="{00000000-0008-0000-0000-00006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655351</xdr:row>
          <xdr:rowOff>38100</xdr:rowOff>
        </xdr:from>
        <xdr:to>
          <xdr:col>13824</xdr:col>
          <xdr:colOff>390525</xdr:colOff>
          <xdr:row>655355</xdr:row>
          <xdr:rowOff>104775</xdr:rowOff>
        </xdr:to>
        <xdr:sp macro="" textlink="">
          <xdr:nvSpPr>
            <xdr:cNvPr id="18284" name="Object 876" hidden="1">
              <a:extLst>
                <a:ext uri="{63B3BB69-23CF-44E3-9099-C40C66FF867C}">
                  <a14:compatExt spid="_x0000_s18284"/>
                </a:ext>
                <a:ext uri="{FF2B5EF4-FFF2-40B4-BE49-F238E27FC236}">
                  <a16:creationId xmlns:a16="http://schemas.microsoft.com/office/drawing/2014/main" id="{00000000-0008-0000-0000-00006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720887</xdr:row>
          <xdr:rowOff>38100</xdr:rowOff>
        </xdr:from>
        <xdr:to>
          <xdr:col>13824</xdr:col>
          <xdr:colOff>390525</xdr:colOff>
          <xdr:row>720891</xdr:row>
          <xdr:rowOff>104775</xdr:rowOff>
        </xdr:to>
        <xdr:sp macro="" textlink="">
          <xdr:nvSpPr>
            <xdr:cNvPr id="18285" name="Object 877" hidden="1">
              <a:extLst>
                <a:ext uri="{63B3BB69-23CF-44E3-9099-C40C66FF867C}">
                  <a14:compatExt spid="_x0000_s18285"/>
                </a:ext>
                <a:ext uri="{FF2B5EF4-FFF2-40B4-BE49-F238E27FC236}">
                  <a16:creationId xmlns:a16="http://schemas.microsoft.com/office/drawing/2014/main" id="{00000000-0008-0000-0000-00006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786423</xdr:row>
          <xdr:rowOff>38100</xdr:rowOff>
        </xdr:from>
        <xdr:to>
          <xdr:col>13824</xdr:col>
          <xdr:colOff>390525</xdr:colOff>
          <xdr:row>786427</xdr:row>
          <xdr:rowOff>104775</xdr:rowOff>
        </xdr:to>
        <xdr:sp macro="" textlink="">
          <xdr:nvSpPr>
            <xdr:cNvPr id="18286" name="Object 878" hidden="1">
              <a:extLst>
                <a:ext uri="{63B3BB69-23CF-44E3-9099-C40C66FF867C}">
                  <a14:compatExt spid="_x0000_s18286"/>
                </a:ext>
                <a:ext uri="{FF2B5EF4-FFF2-40B4-BE49-F238E27FC236}">
                  <a16:creationId xmlns:a16="http://schemas.microsoft.com/office/drawing/2014/main" id="{00000000-0008-0000-0000-00006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851959</xdr:row>
          <xdr:rowOff>38100</xdr:rowOff>
        </xdr:from>
        <xdr:to>
          <xdr:col>13824</xdr:col>
          <xdr:colOff>390525</xdr:colOff>
          <xdr:row>851963</xdr:row>
          <xdr:rowOff>104775</xdr:rowOff>
        </xdr:to>
        <xdr:sp macro="" textlink="">
          <xdr:nvSpPr>
            <xdr:cNvPr id="18287" name="Object 879" hidden="1">
              <a:extLst>
                <a:ext uri="{63B3BB69-23CF-44E3-9099-C40C66FF867C}">
                  <a14:compatExt spid="_x0000_s18287"/>
                </a:ext>
                <a:ext uri="{FF2B5EF4-FFF2-40B4-BE49-F238E27FC236}">
                  <a16:creationId xmlns:a16="http://schemas.microsoft.com/office/drawing/2014/main" id="{00000000-0008-0000-0000-00006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917495</xdr:row>
          <xdr:rowOff>38100</xdr:rowOff>
        </xdr:from>
        <xdr:to>
          <xdr:col>13824</xdr:col>
          <xdr:colOff>390525</xdr:colOff>
          <xdr:row>917499</xdr:row>
          <xdr:rowOff>104775</xdr:rowOff>
        </xdr:to>
        <xdr:sp macro="" textlink="">
          <xdr:nvSpPr>
            <xdr:cNvPr id="18288" name="Object 880" hidden="1">
              <a:extLst>
                <a:ext uri="{63B3BB69-23CF-44E3-9099-C40C66FF867C}">
                  <a14:compatExt spid="_x0000_s18288"/>
                </a:ext>
                <a:ext uri="{FF2B5EF4-FFF2-40B4-BE49-F238E27FC236}">
                  <a16:creationId xmlns:a16="http://schemas.microsoft.com/office/drawing/2014/main" id="{00000000-0008-0000-0000-00007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13823</xdr:col>
          <xdr:colOff>238125</xdr:colOff>
          <xdr:row>983031</xdr:row>
          <xdr:rowOff>38100</xdr:rowOff>
        </xdr:from>
        <xdr:to>
          <xdr:col>13824</xdr:col>
          <xdr:colOff>390525</xdr:colOff>
          <xdr:row>983035</xdr:row>
          <xdr:rowOff>104775</xdr:rowOff>
        </xdr:to>
        <xdr:sp macro="" textlink="">
          <xdr:nvSpPr>
            <xdr:cNvPr id="18289" name="Object 881" hidden="1">
              <a:extLst>
                <a:ext uri="{63B3BB69-23CF-44E3-9099-C40C66FF867C}">
                  <a14:compatExt spid="_x0000_s18289"/>
                </a:ext>
                <a:ext uri="{FF2B5EF4-FFF2-40B4-BE49-F238E27FC236}">
                  <a16:creationId xmlns:a16="http://schemas.microsoft.com/office/drawing/2014/main" id="{00000000-0008-0000-0000-00007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0</xdr:row>
          <xdr:rowOff>38100</xdr:rowOff>
        </xdr:from>
        <xdr:to>
          <xdr:col>14080</xdr:col>
          <xdr:colOff>390525</xdr:colOff>
          <xdr:row>4</xdr:row>
          <xdr:rowOff>104775</xdr:rowOff>
        </xdr:to>
        <xdr:sp macro="" textlink="">
          <xdr:nvSpPr>
            <xdr:cNvPr id="18290" name="Object 882" hidden="1">
              <a:extLst>
                <a:ext uri="{63B3BB69-23CF-44E3-9099-C40C66FF867C}">
                  <a14:compatExt spid="_x0000_s18290"/>
                </a:ext>
                <a:ext uri="{FF2B5EF4-FFF2-40B4-BE49-F238E27FC236}">
                  <a16:creationId xmlns:a16="http://schemas.microsoft.com/office/drawing/2014/main" id="{00000000-0008-0000-0000-00007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65527</xdr:row>
          <xdr:rowOff>38100</xdr:rowOff>
        </xdr:from>
        <xdr:to>
          <xdr:col>14080</xdr:col>
          <xdr:colOff>390525</xdr:colOff>
          <xdr:row>65531</xdr:row>
          <xdr:rowOff>104775</xdr:rowOff>
        </xdr:to>
        <xdr:sp macro="" textlink="">
          <xdr:nvSpPr>
            <xdr:cNvPr id="18291" name="Object 883" hidden="1">
              <a:extLst>
                <a:ext uri="{63B3BB69-23CF-44E3-9099-C40C66FF867C}">
                  <a14:compatExt spid="_x0000_s18291"/>
                </a:ext>
                <a:ext uri="{FF2B5EF4-FFF2-40B4-BE49-F238E27FC236}">
                  <a16:creationId xmlns:a16="http://schemas.microsoft.com/office/drawing/2014/main" id="{00000000-0008-0000-0000-00007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131063</xdr:row>
          <xdr:rowOff>38100</xdr:rowOff>
        </xdr:from>
        <xdr:to>
          <xdr:col>14080</xdr:col>
          <xdr:colOff>390525</xdr:colOff>
          <xdr:row>131067</xdr:row>
          <xdr:rowOff>104775</xdr:rowOff>
        </xdr:to>
        <xdr:sp macro="" textlink="">
          <xdr:nvSpPr>
            <xdr:cNvPr id="18292" name="Object 884" hidden="1">
              <a:extLst>
                <a:ext uri="{63B3BB69-23CF-44E3-9099-C40C66FF867C}">
                  <a14:compatExt spid="_x0000_s18292"/>
                </a:ext>
                <a:ext uri="{FF2B5EF4-FFF2-40B4-BE49-F238E27FC236}">
                  <a16:creationId xmlns:a16="http://schemas.microsoft.com/office/drawing/2014/main" id="{00000000-0008-0000-0000-00007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196599</xdr:row>
          <xdr:rowOff>38100</xdr:rowOff>
        </xdr:from>
        <xdr:to>
          <xdr:col>14080</xdr:col>
          <xdr:colOff>390525</xdr:colOff>
          <xdr:row>196603</xdr:row>
          <xdr:rowOff>104775</xdr:rowOff>
        </xdr:to>
        <xdr:sp macro="" textlink="">
          <xdr:nvSpPr>
            <xdr:cNvPr id="18293" name="Object 885" hidden="1">
              <a:extLst>
                <a:ext uri="{63B3BB69-23CF-44E3-9099-C40C66FF867C}">
                  <a14:compatExt spid="_x0000_s18293"/>
                </a:ext>
                <a:ext uri="{FF2B5EF4-FFF2-40B4-BE49-F238E27FC236}">
                  <a16:creationId xmlns:a16="http://schemas.microsoft.com/office/drawing/2014/main" id="{00000000-0008-0000-0000-00007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262135</xdr:row>
          <xdr:rowOff>38100</xdr:rowOff>
        </xdr:from>
        <xdr:to>
          <xdr:col>14080</xdr:col>
          <xdr:colOff>390525</xdr:colOff>
          <xdr:row>262139</xdr:row>
          <xdr:rowOff>104775</xdr:rowOff>
        </xdr:to>
        <xdr:sp macro="" textlink="">
          <xdr:nvSpPr>
            <xdr:cNvPr id="18294" name="Object 886" hidden="1">
              <a:extLst>
                <a:ext uri="{63B3BB69-23CF-44E3-9099-C40C66FF867C}">
                  <a14:compatExt spid="_x0000_s18294"/>
                </a:ext>
                <a:ext uri="{FF2B5EF4-FFF2-40B4-BE49-F238E27FC236}">
                  <a16:creationId xmlns:a16="http://schemas.microsoft.com/office/drawing/2014/main" id="{00000000-0008-0000-0000-00007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327671</xdr:row>
          <xdr:rowOff>38100</xdr:rowOff>
        </xdr:from>
        <xdr:to>
          <xdr:col>14080</xdr:col>
          <xdr:colOff>390525</xdr:colOff>
          <xdr:row>327675</xdr:row>
          <xdr:rowOff>104775</xdr:rowOff>
        </xdr:to>
        <xdr:sp macro="" textlink="">
          <xdr:nvSpPr>
            <xdr:cNvPr id="18295" name="Object 887" hidden="1">
              <a:extLst>
                <a:ext uri="{63B3BB69-23CF-44E3-9099-C40C66FF867C}">
                  <a14:compatExt spid="_x0000_s18295"/>
                </a:ext>
                <a:ext uri="{FF2B5EF4-FFF2-40B4-BE49-F238E27FC236}">
                  <a16:creationId xmlns:a16="http://schemas.microsoft.com/office/drawing/2014/main" id="{00000000-0008-0000-0000-00007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393207</xdr:row>
          <xdr:rowOff>38100</xdr:rowOff>
        </xdr:from>
        <xdr:to>
          <xdr:col>14080</xdr:col>
          <xdr:colOff>390525</xdr:colOff>
          <xdr:row>393211</xdr:row>
          <xdr:rowOff>104775</xdr:rowOff>
        </xdr:to>
        <xdr:sp macro="" textlink="">
          <xdr:nvSpPr>
            <xdr:cNvPr id="18296" name="Object 888" hidden="1">
              <a:extLst>
                <a:ext uri="{63B3BB69-23CF-44E3-9099-C40C66FF867C}">
                  <a14:compatExt spid="_x0000_s18296"/>
                </a:ext>
                <a:ext uri="{FF2B5EF4-FFF2-40B4-BE49-F238E27FC236}">
                  <a16:creationId xmlns:a16="http://schemas.microsoft.com/office/drawing/2014/main" id="{00000000-0008-0000-0000-00007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458743</xdr:row>
          <xdr:rowOff>38100</xdr:rowOff>
        </xdr:from>
        <xdr:to>
          <xdr:col>14080</xdr:col>
          <xdr:colOff>390525</xdr:colOff>
          <xdr:row>458747</xdr:row>
          <xdr:rowOff>104775</xdr:rowOff>
        </xdr:to>
        <xdr:sp macro="" textlink="">
          <xdr:nvSpPr>
            <xdr:cNvPr id="18297" name="Object 889" hidden="1">
              <a:extLst>
                <a:ext uri="{63B3BB69-23CF-44E3-9099-C40C66FF867C}">
                  <a14:compatExt spid="_x0000_s18297"/>
                </a:ext>
                <a:ext uri="{FF2B5EF4-FFF2-40B4-BE49-F238E27FC236}">
                  <a16:creationId xmlns:a16="http://schemas.microsoft.com/office/drawing/2014/main" id="{00000000-0008-0000-0000-00007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524279</xdr:row>
          <xdr:rowOff>38100</xdr:rowOff>
        </xdr:from>
        <xdr:to>
          <xdr:col>14080</xdr:col>
          <xdr:colOff>390525</xdr:colOff>
          <xdr:row>524283</xdr:row>
          <xdr:rowOff>104775</xdr:rowOff>
        </xdr:to>
        <xdr:sp macro="" textlink="">
          <xdr:nvSpPr>
            <xdr:cNvPr id="18298" name="Object 890" hidden="1">
              <a:extLst>
                <a:ext uri="{63B3BB69-23CF-44E3-9099-C40C66FF867C}">
                  <a14:compatExt spid="_x0000_s18298"/>
                </a:ext>
                <a:ext uri="{FF2B5EF4-FFF2-40B4-BE49-F238E27FC236}">
                  <a16:creationId xmlns:a16="http://schemas.microsoft.com/office/drawing/2014/main" id="{00000000-0008-0000-0000-00007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589815</xdr:row>
          <xdr:rowOff>38100</xdr:rowOff>
        </xdr:from>
        <xdr:to>
          <xdr:col>14080</xdr:col>
          <xdr:colOff>390525</xdr:colOff>
          <xdr:row>589819</xdr:row>
          <xdr:rowOff>104775</xdr:rowOff>
        </xdr:to>
        <xdr:sp macro="" textlink="">
          <xdr:nvSpPr>
            <xdr:cNvPr id="18299" name="Object 891" hidden="1">
              <a:extLst>
                <a:ext uri="{63B3BB69-23CF-44E3-9099-C40C66FF867C}">
                  <a14:compatExt spid="_x0000_s18299"/>
                </a:ext>
                <a:ext uri="{FF2B5EF4-FFF2-40B4-BE49-F238E27FC236}">
                  <a16:creationId xmlns:a16="http://schemas.microsoft.com/office/drawing/2014/main" id="{00000000-0008-0000-0000-00007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655351</xdr:row>
          <xdr:rowOff>38100</xdr:rowOff>
        </xdr:from>
        <xdr:to>
          <xdr:col>14080</xdr:col>
          <xdr:colOff>390525</xdr:colOff>
          <xdr:row>655355</xdr:row>
          <xdr:rowOff>104775</xdr:rowOff>
        </xdr:to>
        <xdr:sp macro="" textlink="">
          <xdr:nvSpPr>
            <xdr:cNvPr id="18300" name="Object 892" hidden="1">
              <a:extLst>
                <a:ext uri="{63B3BB69-23CF-44E3-9099-C40C66FF867C}">
                  <a14:compatExt spid="_x0000_s18300"/>
                </a:ext>
                <a:ext uri="{FF2B5EF4-FFF2-40B4-BE49-F238E27FC236}">
                  <a16:creationId xmlns:a16="http://schemas.microsoft.com/office/drawing/2014/main" id="{00000000-0008-0000-0000-00007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720887</xdr:row>
          <xdr:rowOff>38100</xdr:rowOff>
        </xdr:from>
        <xdr:to>
          <xdr:col>14080</xdr:col>
          <xdr:colOff>390525</xdr:colOff>
          <xdr:row>720891</xdr:row>
          <xdr:rowOff>104775</xdr:rowOff>
        </xdr:to>
        <xdr:sp macro="" textlink="">
          <xdr:nvSpPr>
            <xdr:cNvPr id="18301" name="Object 893" hidden="1">
              <a:extLst>
                <a:ext uri="{63B3BB69-23CF-44E3-9099-C40C66FF867C}">
                  <a14:compatExt spid="_x0000_s18301"/>
                </a:ext>
                <a:ext uri="{FF2B5EF4-FFF2-40B4-BE49-F238E27FC236}">
                  <a16:creationId xmlns:a16="http://schemas.microsoft.com/office/drawing/2014/main" id="{00000000-0008-0000-0000-00007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786423</xdr:row>
          <xdr:rowOff>38100</xdr:rowOff>
        </xdr:from>
        <xdr:to>
          <xdr:col>14080</xdr:col>
          <xdr:colOff>390525</xdr:colOff>
          <xdr:row>786427</xdr:row>
          <xdr:rowOff>104775</xdr:rowOff>
        </xdr:to>
        <xdr:sp macro="" textlink="">
          <xdr:nvSpPr>
            <xdr:cNvPr id="18302" name="Object 894" hidden="1">
              <a:extLst>
                <a:ext uri="{63B3BB69-23CF-44E3-9099-C40C66FF867C}">
                  <a14:compatExt spid="_x0000_s18302"/>
                </a:ext>
                <a:ext uri="{FF2B5EF4-FFF2-40B4-BE49-F238E27FC236}">
                  <a16:creationId xmlns:a16="http://schemas.microsoft.com/office/drawing/2014/main" id="{00000000-0008-0000-0000-00007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851959</xdr:row>
          <xdr:rowOff>38100</xdr:rowOff>
        </xdr:from>
        <xdr:to>
          <xdr:col>14080</xdr:col>
          <xdr:colOff>390525</xdr:colOff>
          <xdr:row>851963</xdr:row>
          <xdr:rowOff>104775</xdr:rowOff>
        </xdr:to>
        <xdr:sp macro="" textlink="">
          <xdr:nvSpPr>
            <xdr:cNvPr id="18303" name="Object 895" hidden="1">
              <a:extLst>
                <a:ext uri="{63B3BB69-23CF-44E3-9099-C40C66FF867C}">
                  <a14:compatExt spid="_x0000_s18303"/>
                </a:ext>
                <a:ext uri="{FF2B5EF4-FFF2-40B4-BE49-F238E27FC236}">
                  <a16:creationId xmlns:a16="http://schemas.microsoft.com/office/drawing/2014/main" id="{00000000-0008-0000-0000-00007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917495</xdr:row>
          <xdr:rowOff>38100</xdr:rowOff>
        </xdr:from>
        <xdr:to>
          <xdr:col>14080</xdr:col>
          <xdr:colOff>390525</xdr:colOff>
          <xdr:row>917499</xdr:row>
          <xdr:rowOff>104775</xdr:rowOff>
        </xdr:to>
        <xdr:sp macro="" textlink="">
          <xdr:nvSpPr>
            <xdr:cNvPr id="18304" name="Object 896" hidden="1">
              <a:extLst>
                <a:ext uri="{63B3BB69-23CF-44E3-9099-C40C66FF867C}">
                  <a14:compatExt spid="_x0000_s18304"/>
                </a:ext>
                <a:ext uri="{FF2B5EF4-FFF2-40B4-BE49-F238E27FC236}">
                  <a16:creationId xmlns:a16="http://schemas.microsoft.com/office/drawing/2014/main" id="{00000000-0008-0000-0000-00008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14079</xdr:col>
          <xdr:colOff>238125</xdr:colOff>
          <xdr:row>983031</xdr:row>
          <xdr:rowOff>38100</xdr:rowOff>
        </xdr:from>
        <xdr:to>
          <xdr:col>14080</xdr:col>
          <xdr:colOff>390525</xdr:colOff>
          <xdr:row>983035</xdr:row>
          <xdr:rowOff>104775</xdr:rowOff>
        </xdr:to>
        <xdr:sp macro="" textlink="">
          <xdr:nvSpPr>
            <xdr:cNvPr id="18305" name="Object 897" hidden="1">
              <a:extLst>
                <a:ext uri="{63B3BB69-23CF-44E3-9099-C40C66FF867C}">
                  <a14:compatExt spid="_x0000_s18305"/>
                </a:ext>
                <a:ext uri="{FF2B5EF4-FFF2-40B4-BE49-F238E27FC236}">
                  <a16:creationId xmlns:a16="http://schemas.microsoft.com/office/drawing/2014/main" id="{00000000-0008-0000-0000-00008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0</xdr:row>
          <xdr:rowOff>38100</xdr:rowOff>
        </xdr:from>
        <xdr:to>
          <xdr:col>14336</xdr:col>
          <xdr:colOff>390525</xdr:colOff>
          <xdr:row>4</xdr:row>
          <xdr:rowOff>104775</xdr:rowOff>
        </xdr:to>
        <xdr:sp macro="" textlink="">
          <xdr:nvSpPr>
            <xdr:cNvPr id="18306" name="Object 898" hidden="1">
              <a:extLst>
                <a:ext uri="{63B3BB69-23CF-44E3-9099-C40C66FF867C}">
                  <a14:compatExt spid="_x0000_s18306"/>
                </a:ext>
                <a:ext uri="{FF2B5EF4-FFF2-40B4-BE49-F238E27FC236}">
                  <a16:creationId xmlns:a16="http://schemas.microsoft.com/office/drawing/2014/main" id="{00000000-0008-0000-0000-00008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65527</xdr:row>
          <xdr:rowOff>38100</xdr:rowOff>
        </xdr:from>
        <xdr:to>
          <xdr:col>14336</xdr:col>
          <xdr:colOff>390525</xdr:colOff>
          <xdr:row>65531</xdr:row>
          <xdr:rowOff>104775</xdr:rowOff>
        </xdr:to>
        <xdr:sp macro="" textlink="">
          <xdr:nvSpPr>
            <xdr:cNvPr id="18307" name="Object 899" hidden="1">
              <a:extLst>
                <a:ext uri="{63B3BB69-23CF-44E3-9099-C40C66FF867C}">
                  <a14:compatExt spid="_x0000_s18307"/>
                </a:ext>
                <a:ext uri="{FF2B5EF4-FFF2-40B4-BE49-F238E27FC236}">
                  <a16:creationId xmlns:a16="http://schemas.microsoft.com/office/drawing/2014/main" id="{00000000-0008-0000-0000-00008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131063</xdr:row>
          <xdr:rowOff>38100</xdr:rowOff>
        </xdr:from>
        <xdr:to>
          <xdr:col>14336</xdr:col>
          <xdr:colOff>390525</xdr:colOff>
          <xdr:row>131067</xdr:row>
          <xdr:rowOff>104775</xdr:rowOff>
        </xdr:to>
        <xdr:sp macro="" textlink="">
          <xdr:nvSpPr>
            <xdr:cNvPr id="18308" name="Object 900" hidden="1">
              <a:extLst>
                <a:ext uri="{63B3BB69-23CF-44E3-9099-C40C66FF867C}">
                  <a14:compatExt spid="_x0000_s18308"/>
                </a:ext>
                <a:ext uri="{FF2B5EF4-FFF2-40B4-BE49-F238E27FC236}">
                  <a16:creationId xmlns:a16="http://schemas.microsoft.com/office/drawing/2014/main" id="{00000000-0008-0000-0000-00008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196599</xdr:row>
          <xdr:rowOff>38100</xdr:rowOff>
        </xdr:from>
        <xdr:to>
          <xdr:col>14336</xdr:col>
          <xdr:colOff>390525</xdr:colOff>
          <xdr:row>196603</xdr:row>
          <xdr:rowOff>104775</xdr:rowOff>
        </xdr:to>
        <xdr:sp macro="" textlink="">
          <xdr:nvSpPr>
            <xdr:cNvPr id="18309" name="Object 901" hidden="1">
              <a:extLst>
                <a:ext uri="{63B3BB69-23CF-44E3-9099-C40C66FF867C}">
                  <a14:compatExt spid="_x0000_s18309"/>
                </a:ext>
                <a:ext uri="{FF2B5EF4-FFF2-40B4-BE49-F238E27FC236}">
                  <a16:creationId xmlns:a16="http://schemas.microsoft.com/office/drawing/2014/main" id="{00000000-0008-0000-0000-00008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262135</xdr:row>
          <xdr:rowOff>38100</xdr:rowOff>
        </xdr:from>
        <xdr:to>
          <xdr:col>14336</xdr:col>
          <xdr:colOff>390525</xdr:colOff>
          <xdr:row>262139</xdr:row>
          <xdr:rowOff>104775</xdr:rowOff>
        </xdr:to>
        <xdr:sp macro="" textlink="">
          <xdr:nvSpPr>
            <xdr:cNvPr id="18310" name="Object 902" hidden="1">
              <a:extLst>
                <a:ext uri="{63B3BB69-23CF-44E3-9099-C40C66FF867C}">
                  <a14:compatExt spid="_x0000_s18310"/>
                </a:ext>
                <a:ext uri="{FF2B5EF4-FFF2-40B4-BE49-F238E27FC236}">
                  <a16:creationId xmlns:a16="http://schemas.microsoft.com/office/drawing/2014/main" id="{00000000-0008-0000-0000-00008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327671</xdr:row>
          <xdr:rowOff>38100</xdr:rowOff>
        </xdr:from>
        <xdr:to>
          <xdr:col>14336</xdr:col>
          <xdr:colOff>390525</xdr:colOff>
          <xdr:row>327675</xdr:row>
          <xdr:rowOff>104775</xdr:rowOff>
        </xdr:to>
        <xdr:sp macro="" textlink="">
          <xdr:nvSpPr>
            <xdr:cNvPr id="18311" name="Object 903" hidden="1">
              <a:extLst>
                <a:ext uri="{63B3BB69-23CF-44E3-9099-C40C66FF867C}">
                  <a14:compatExt spid="_x0000_s18311"/>
                </a:ext>
                <a:ext uri="{FF2B5EF4-FFF2-40B4-BE49-F238E27FC236}">
                  <a16:creationId xmlns:a16="http://schemas.microsoft.com/office/drawing/2014/main" id="{00000000-0008-0000-0000-00008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393207</xdr:row>
          <xdr:rowOff>38100</xdr:rowOff>
        </xdr:from>
        <xdr:to>
          <xdr:col>14336</xdr:col>
          <xdr:colOff>390525</xdr:colOff>
          <xdr:row>393211</xdr:row>
          <xdr:rowOff>104775</xdr:rowOff>
        </xdr:to>
        <xdr:sp macro="" textlink="">
          <xdr:nvSpPr>
            <xdr:cNvPr id="18312" name="Object 904" hidden="1">
              <a:extLst>
                <a:ext uri="{63B3BB69-23CF-44E3-9099-C40C66FF867C}">
                  <a14:compatExt spid="_x0000_s18312"/>
                </a:ext>
                <a:ext uri="{FF2B5EF4-FFF2-40B4-BE49-F238E27FC236}">
                  <a16:creationId xmlns:a16="http://schemas.microsoft.com/office/drawing/2014/main" id="{00000000-0008-0000-0000-00008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458743</xdr:row>
          <xdr:rowOff>38100</xdr:rowOff>
        </xdr:from>
        <xdr:to>
          <xdr:col>14336</xdr:col>
          <xdr:colOff>390525</xdr:colOff>
          <xdr:row>458747</xdr:row>
          <xdr:rowOff>104775</xdr:rowOff>
        </xdr:to>
        <xdr:sp macro="" textlink="">
          <xdr:nvSpPr>
            <xdr:cNvPr id="18313" name="Object 905" hidden="1">
              <a:extLst>
                <a:ext uri="{63B3BB69-23CF-44E3-9099-C40C66FF867C}">
                  <a14:compatExt spid="_x0000_s18313"/>
                </a:ext>
                <a:ext uri="{FF2B5EF4-FFF2-40B4-BE49-F238E27FC236}">
                  <a16:creationId xmlns:a16="http://schemas.microsoft.com/office/drawing/2014/main" id="{00000000-0008-0000-0000-00008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524279</xdr:row>
          <xdr:rowOff>38100</xdr:rowOff>
        </xdr:from>
        <xdr:to>
          <xdr:col>14336</xdr:col>
          <xdr:colOff>390525</xdr:colOff>
          <xdr:row>524283</xdr:row>
          <xdr:rowOff>104775</xdr:rowOff>
        </xdr:to>
        <xdr:sp macro="" textlink="">
          <xdr:nvSpPr>
            <xdr:cNvPr id="18314" name="Object 906" hidden="1">
              <a:extLst>
                <a:ext uri="{63B3BB69-23CF-44E3-9099-C40C66FF867C}">
                  <a14:compatExt spid="_x0000_s18314"/>
                </a:ext>
                <a:ext uri="{FF2B5EF4-FFF2-40B4-BE49-F238E27FC236}">
                  <a16:creationId xmlns:a16="http://schemas.microsoft.com/office/drawing/2014/main" id="{00000000-0008-0000-0000-00008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589815</xdr:row>
          <xdr:rowOff>38100</xdr:rowOff>
        </xdr:from>
        <xdr:to>
          <xdr:col>14336</xdr:col>
          <xdr:colOff>390525</xdr:colOff>
          <xdr:row>589819</xdr:row>
          <xdr:rowOff>104775</xdr:rowOff>
        </xdr:to>
        <xdr:sp macro="" textlink="">
          <xdr:nvSpPr>
            <xdr:cNvPr id="18315" name="Object 907" hidden="1">
              <a:extLst>
                <a:ext uri="{63B3BB69-23CF-44E3-9099-C40C66FF867C}">
                  <a14:compatExt spid="_x0000_s18315"/>
                </a:ext>
                <a:ext uri="{FF2B5EF4-FFF2-40B4-BE49-F238E27FC236}">
                  <a16:creationId xmlns:a16="http://schemas.microsoft.com/office/drawing/2014/main" id="{00000000-0008-0000-0000-00008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655351</xdr:row>
          <xdr:rowOff>38100</xdr:rowOff>
        </xdr:from>
        <xdr:to>
          <xdr:col>14336</xdr:col>
          <xdr:colOff>390525</xdr:colOff>
          <xdr:row>655355</xdr:row>
          <xdr:rowOff>104775</xdr:rowOff>
        </xdr:to>
        <xdr:sp macro="" textlink="">
          <xdr:nvSpPr>
            <xdr:cNvPr id="18316" name="Object 908" hidden="1">
              <a:extLst>
                <a:ext uri="{63B3BB69-23CF-44E3-9099-C40C66FF867C}">
                  <a14:compatExt spid="_x0000_s18316"/>
                </a:ext>
                <a:ext uri="{FF2B5EF4-FFF2-40B4-BE49-F238E27FC236}">
                  <a16:creationId xmlns:a16="http://schemas.microsoft.com/office/drawing/2014/main" id="{00000000-0008-0000-0000-00008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720887</xdr:row>
          <xdr:rowOff>38100</xdr:rowOff>
        </xdr:from>
        <xdr:to>
          <xdr:col>14336</xdr:col>
          <xdr:colOff>390525</xdr:colOff>
          <xdr:row>720891</xdr:row>
          <xdr:rowOff>104775</xdr:rowOff>
        </xdr:to>
        <xdr:sp macro="" textlink="">
          <xdr:nvSpPr>
            <xdr:cNvPr id="18317" name="Object 909" hidden="1">
              <a:extLst>
                <a:ext uri="{63B3BB69-23CF-44E3-9099-C40C66FF867C}">
                  <a14:compatExt spid="_x0000_s18317"/>
                </a:ext>
                <a:ext uri="{FF2B5EF4-FFF2-40B4-BE49-F238E27FC236}">
                  <a16:creationId xmlns:a16="http://schemas.microsoft.com/office/drawing/2014/main" id="{00000000-0008-0000-0000-00008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786423</xdr:row>
          <xdr:rowOff>38100</xdr:rowOff>
        </xdr:from>
        <xdr:to>
          <xdr:col>14336</xdr:col>
          <xdr:colOff>390525</xdr:colOff>
          <xdr:row>786427</xdr:row>
          <xdr:rowOff>104775</xdr:rowOff>
        </xdr:to>
        <xdr:sp macro="" textlink="">
          <xdr:nvSpPr>
            <xdr:cNvPr id="18318" name="Object 910" hidden="1">
              <a:extLst>
                <a:ext uri="{63B3BB69-23CF-44E3-9099-C40C66FF867C}">
                  <a14:compatExt spid="_x0000_s18318"/>
                </a:ext>
                <a:ext uri="{FF2B5EF4-FFF2-40B4-BE49-F238E27FC236}">
                  <a16:creationId xmlns:a16="http://schemas.microsoft.com/office/drawing/2014/main" id="{00000000-0008-0000-0000-00008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851959</xdr:row>
          <xdr:rowOff>38100</xdr:rowOff>
        </xdr:from>
        <xdr:to>
          <xdr:col>14336</xdr:col>
          <xdr:colOff>390525</xdr:colOff>
          <xdr:row>851963</xdr:row>
          <xdr:rowOff>104775</xdr:rowOff>
        </xdr:to>
        <xdr:sp macro="" textlink="">
          <xdr:nvSpPr>
            <xdr:cNvPr id="18319" name="Object 911" hidden="1">
              <a:extLst>
                <a:ext uri="{63B3BB69-23CF-44E3-9099-C40C66FF867C}">
                  <a14:compatExt spid="_x0000_s18319"/>
                </a:ext>
                <a:ext uri="{FF2B5EF4-FFF2-40B4-BE49-F238E27FC236}">
                  <a16:creationId xmlns:a16="http://schemas.microsoft.com/office/drawing/2014/main" id="{00000000-0008-0000-0000-00008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917495</xdr:row>
          <xdr:rowOff>38100</xdr:rowOff>
        </xdr:from>
        <xdr:to>
          <xdr:col>14336</xdr:col>
          <xdr:colOff>390525</xdr:colOff>
          <xdr:row>917499</xdr:row>
          <xdr:rowOff>104775</xdr:rowOff>
        </xdr:to>
        <xdr:sp macro="" textlink="">
          <xdr:nvSpPr>
            <xdr:cNvPr id="18320" name="Object 912" hidden="1">
              <a:extLst>
                <a:ext uri="{63B3BB69-23CF-44E3-9099-C40C66FF867C}">
                  <a14:compatExt spid="_x0000_s18320"/>
                </a:ext>
                <a:ext uri="{FF2B5EF4-FFF2-40B4-BE49-F238E27FC236}">
                  <a16:creationId xmlns:a16="http://schemas.microsoft.com/office/drawing/2014/main" id="{00000000-0008-0000-0000-00009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14335</xdr:col>
          <xdr:colOff>238125</xdr:colOff>
          <xdr:row>983031</xdr:row>
          <xdr:rowOff>38100</xdr:rowOff>
        </xdr:from>
        <xdr:to>
          <xdr:col>14336</xdr:col>
          <xdr:colOff>390525</xdr:colOff>
          <xdr:row>983035</xdr:row>
          <xdr:rowOff>104775</xdr:rowOff>
        </xdr:to>
        <xdr:sp macro="" textlink="">
          <xdr:nvSpPr>
            <xdr:cNvPr id="18321" name="Object 913" hidden="1">
              <a:extLst>
                <a:ext uri="{63B3BB69-23CF-44E3-9099-C40C66FF867C}">
                  <a14:compatExt spid="_x0000_s18321"/>
                </a:ext>
                <a:ext uri="{FF2B5EF4-FFF2-40B4-BE49-F238E27FC236}">
                  <a16:creationId xmlns:a16="http://schemas.microsoft.com/office/drawing/2014/main" id="{00000000-0008-0000-0000-00009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0</xdr:row>
          <xdr:rowOff>38100</xdr:rowOff>
        </xdr:from>
        <xdr:to>
          <xdr:col>14592</xdr:col>
          <xdr:colOff>390525</xdr:colOff>
          <xdr:row>4</xdr:row>
          <xdr:rowOff>104775</xdr:rowOff>
        </xdr:to>
        <xdr:sp macro="" textlink="">
          <xdr:nvSpPr>
            <xdr:cNvPr id="18322" name="Object 914" hidden="1">
              <a:extLst>
                <a:ext uri="{63B3BB69-23CF-44E3-9099-C40C66FF867C}">
                  <a14:compatExt spid="_x0000_s18322"/>
                </a:ext>
                <a:ext uri="{FF2B5EF4-FFF2-40B4-BE49-F238E27FC236}">
                  <a16:creationId xmlns:a16="http://schemas.microsoft.com/office/drawing/2014/main" id="{00000000-0008-0000-0000-00009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65527</xdr:row>
          <xdr:rowOff>38100</xdr:rowOff>
        </xdr:from>
        <xdr:to>
          <xdr:col>14592</xdr:col>
          <xdr:colOff>390525</xdr:colOff>
          <xdr:row>65531</xdr:row>
          <xdr:rowOff>104775</xdr:rowOff>
        </xdr:to>
        <xdr:sp macro="" textlink="">
          <xdr:nvSpPr>
            <xdr:cNvPr id="18323" name="Object 915" hidden="1">
              <a:extLst>
                <a:ext uri="{63B3BB69-23CF-44E3-9099-C40C66FF867C}">
                  <a14:compatExt spid="_x0000_s18323"/>
                </a:ext>
                <a:ext uri="{FF2B5EF4-FFF2-40B4-BE49-F238E27FC236}">
                  <a16:creationId xmlns:a16="http://schemas.microsoft.com/office/drawing/2014/main" id="{00000000-0008-0000-0000-00009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131063</xdr:row>
          <xdr:rowOff>38100</xdr:rowOff>
        </xdr:from>
        <xdr:to>
          <xdr:col>14592</xdr:col>
          <xdr:colOff>390525</xdr:colOff>
          <xdr:row>131067</xdr:row>
          <xdr:rowOff>104775</xdr:rowOff>
        </xdr:to>
        <xdr:sp macro="" textlink="">
          <xdr:nvSpPr>
            <xdr:cNvPr id="18324" name="Object 916" hidden="1">
              <a:extLst>
                <a:ext uri="{63B3BB69-23CF-44E3-9099-C40C66FF867C}">
                  <a14:compatExt spid="_x0000_s18324"/>
                </a:ext>
                <a:ext uri="{FF2B5EF4-FFF2-40B4-BE49-F238E27FC236}">
                  <a16:creationId xmlns:a16="http://schemas.microsoft.com/office/drawing/2014/main" id="{00000000-0008-0000-0000-00009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196599</xdr:row>
          <xdr:rowOff>38100</xdr:rowOff>
        </xdr:from>
        <xdr:to>
          <xdr:col>14592</xdr:col>
          <xdr:colOff>390525</xdr:colOff>
          <xdr:row>196603</xdr:row>
          <xdr:rowOff>104775</xdr:rowOff>
        </xdr:to>
        <xdr:sp macro="" textlink="">
          <xdr:nvSpPr>
            <xdr:cNvPr id="18325" name="Object 917" hidden="1">
              <a:extLst>
                <a:ext uri="{63B3BB69-23CF-44E3-9099-C40C66FF867C}">
                  <a14:compatExt spid="_x0000_s18325"/>
                </a:ext>
                <a:ext uri="{FF2B5EF4-FFF2-40B4-BE49-F238E27FC236}">
                  <a16:creationId xmlns:a16="http://schemas.microsoft.com/office/drawing/2014/main" id="{00000000-0008-0000-0000-00009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262135</xdr:row>
          <xdr:rowOff>38100</xdr:rowOff>
        </xdr:from>
        <xdr:to>
          <xdr:col>14592</xdr:col>
          <xdr:colOff>390525</xdr:colOff>
          <xdr:row>262139</xdr:row>
          <xdr:rowOff>104775</xdr:rowOff>
        </xdr:to>
        <xdr:sp macro="" textlink="">
          <xdr:nvSpPr>
            <xdr:cNvPr id="18326" name="Object 918" hidden="1">
              <a:extLst>
                <a:ext uri="{63B3BB69-23CF-44E3-9099-C40C66FF867C}">
                  <a14:compatExt spid="_x0000_s18326"/>
                </a:ext>
                <a:ext uri="{FF2B5EF4-FFF2-40B4-BE49-F238E27FC236}">
                  <a16:creationId xmlns:a16="http://schemas.microsoft.com/office/drawing/2014/main" id="{00000000-0008-0000-0000-00009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327671</xdr:row>
          <xdr:rowOff>38100</xdr:rowOff>
        </xdr:from>
        <xdr:to>
          <xdr:col>14592</xdr:col>
          <xdr:colOff>390525</xdr:colOff>
          <xdr:row>327675</xdr:row>
          <xdr:rowOff>104775</xdr:rowOff>
        </xdr:to>
        <xdr:sp macro="" textlink="">
          <xdr:nvSpPr>
            <xdr:cNvPr id="18327" name="Object 919" hidden="1">
              <a:extLst>
                <a:ext uri="{63B3BB69-23CF-44E3-9099-C40C66FF867C}">
                  <a14:compatExt spid="_x0000_s18327"/>
                </a:ext>
                <a:ext uri="{FF2B5EF4-FFF2-40B4-BE49-F238E27FC236}">
                  <a16:creationId xmlns:a16="http://schemas.microsoft.com/office/drawing/2014/main" id="{00000000-0008-0000-0000-00009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393207</xdr:row>
          <xdr:rowOff>38100</xdr:rowOff>
        </xdr:from>
        <xdr:to>
          <xdr:col>14592</xdr:col>
          <xdr:colOff>390525</xdr:colOff>
          <xdr:row>393211</xdr:row>
          <xdr:rowOff>104775</xdr:rowOff>
        </xdr:to>
        <xdr:sp macro="" textlink="">
          <xdr:nvSpPr>
            <xdr:cNvPr id="18328" name="Object 920" hidden="1">
              <a:extLst>
                <a:ext uri="{63B3BB69-23CF-44E3-9099-C40C66FF867C}">
                  <a14:compatExt spid="_x0000_s18328"/>
                </a:ext>
                <a:ext uri="{FF2B5EF4-FFF2-40B4-BE49-F238E27FC236}">
                  <a16:creationId xmlns:a16="http://schemas.microsoft.com/office/drawing/2014/main" id="{00000000-0008-0000-0000-00009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458743</xdr:row>
          <xdr:rowOff>38100</xdr:rowOff>
        </xdr:from>
        <xdr:to>
          <xdr:col>14592</xdr:col>
          <xdr:colOff>390525</xdr:colOff>
          <xdr:row>458747</xdr:row>
          <xdr:rowOff>104775</xdr:rowOff>
        </xdr:to>
        <xdr:sp macro="" textlink="">
          <xdr:nvSpPr>
            <xdr:cNvPr id="18329" name="Object 921" hidden="1">
              <a:extLst>
                <a:ext uri="{63B3BB69-23CF-44E3-9099-C40C66FF867C}">
                  <a14:compatExt spid="_x0000_s18329"/>
                </a:ext>
                <a:ext uri="{FF2B5EF4-FFF2-40B4-BE49-F238E27FC236}">
                  <a16:creationId xmlns:a16="http://schemas.microsoft.com/office/drawing/2014/main" id="{00000000-0008-0000-0000-00009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524279</xdr:row>
          <xdr:rowOff>38100</xdr:rowOff>
        </xdr:from>
        <xdr:to>
          <xdr:col>14592</xdr:col>
          <xdr:colOff>390525</xdr:colOff>
          <xdr:row>524283</xdr:row>
          <xdr:rowOff>104775</xdr:rowOff>
        </xdr:to>
        <xdr:sp macro="" textlink="">
          <xdr:nvSpPr>
            <xdr:cNvPr id="18330" name="Object 922" hidden="1">
              <a:extLst>
                <a:ext uri="{63B3BB69-23CF-44E3-9099-C40C66FF867C}">
                  <a14:compatExt spid="_x0000_s18330"/>
                </a:ext>
                <a:ext uri="{FF2B5EF4-FFF2-40B4-BE49-F238E27FC236}">
                  <a16:creationId xmlns:a16="http://schemas.microsoft.com/office/drawing/2014/main" id="{00000000-0008-0000-0000-00009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589815</xdr:row>
          <xdr:rowOff>38100</xdr:rowOff>
        </xdr:from>
        <xdr:to>
          <xdr:col>14592</xdr:col>
          <xdr:colOff>390525</xdr:colOff>
          <xdr:row>589819</xdr:row>
          <xdr:rowOff>104775</xdr:rowOff>
        </xdr:to>
        <xdr:sp macro="" textlink="">
          <xdr:nvSpPr>
            <xdr:cNvPr id="18331" name="Object 923" hidden="1">
              <a:extLst>
                <a:ext uri="{63B3BB69-23CF-44E3-9099-C40C66FF867C}">
                  <a14:compatExt spid="_x0000_s18331"/>
                </a:ext>
                <a:ext uri="{FF2B5EF4-FFF2-40B4-BE49-F238E27FC236}">
                  <a16:creationId xmlns:a16="http://schemas.microsoft.com/office/drawing/2014/main" id="{00000000-0008-0000-0000-00009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655351</xdr:row>
          <xdr:rowOff>38100</xdr:rowOff>
        </xdr:from>
        <xdr:to>
          <xdr:col>14592</xdr:col>
          <xdr:colOff>390525</xdr:colOff>
          <xdr:row>655355</xdr:row>
          <xdr:rowOff>104775</xdr:rowOff>
        </xdr:to>
        <xdr:sp macro="" textlink="">
          <xdr:nvSpPr>
            <xdr:cNvPr id="18332" name="Object 924" hidden="1">
              <a:extLst>
                <a:ext uri="{63B3BB69-23CF-44E3-9099-C40C66FF867C}">
                  <a14:compatExt spid="_x0000_s18332"/>
                </a:ext>
                <a:ext uri="{FF2B5EF4-FFF2-40B4-BE49-F238E27FC236}">
                  <a16:creationId xmlns:a16="http://schemas.microsoft.com/office/drawing/2014/main" id="{00000000-0008-0000-0000-00009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720887</xdr:row>
          <xdr:rowOff>38100</xdr:rowOff>
        </xdr:from>
        <xdr:to>
          <xdr:col>14592</xdr:col>
          <xdr:colOff>390525</xdr:colOff>
          <xdr:row>720891</xdr:row>
          <xdr:rowOff>104775</xdr:rowOff>
        </xdr:to>
        <xdr:sp macro="" textlink="">
          <xdr:nvSpPr>
            <xdr:cNvPr id="18333" name="Object 925" hidden="1">
              <a:extLst>
                <a:ext uri="{63B3BB69-23CF-44E3-9099-C40C66FF867C}">
                  <a14:compatExt spid="_x0000_s18333"/>
                </a:ext>
                <a:ext uri="{FF2B5EF4-FFF2-40B4-BE49-F238E27FC236}">
                  <a16:creationId xmlns:a16="http://schemas.microsoft.com/office/drawing/2014/main" id="{00000000-0008-0000-0000-00009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786423</xdr:row>
          <xdr:rowOff>38100</xdr:rowOff>
        </xdr:from>
        <xdr:to>
          <xdr:col>14592</xdr:col>
          <xdr:colOff>390525</xdr:colOff>
          <xdr:row>786427</xdr:row>
          <xdr:rowOff>104775</xdr:rowOff>
        </xdr:to>
        <xdr:sp macro="" textlink="">
          <xdr:nvSpPr>
            <xdr:cNvPr id="18334" name="Object 926" hidden="1">
              <a:extLst>
                <a:ext uri="{63B3BB69-23CF-44E3-9099-C40C66FF867C}">
                  <a14:compatExt spid="_x0000_s18334"/>
                </a:ext>
                <a:ext uri="{FF2B5EF4-FFF2-40B4-BE49-F238E27FC236}">
                  <a16:creationId xmlns:a16="http://schemas.microsoft.com/office/drawing/2014/main" id="{00000000-0008-0000-0000-00009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851959</xdr:row>
          <xdr:rowOff>38100</xdr:rowOff>
        </xdr:from>
        <xdr:to>
          <xdr:col>14592</xdr:col>
          <xdr:colOff>390525</xdr:colOff>
          <xdr:row>851963</xdr:row>
          <xdr:rowOff>104775</xdr:rowOff>
        </xdr:to>
        <xdr:sp macro="" textlink="">
          <xdr:nvSpPr>
            <xdr:cNvPr id="18335" name="Object 927" hidden="1">
              <a:extLst>
                <a:ext uri="{63B3BB69-23CF-44E3-9099-C40C66FF867C}">
                  <a14:compatExt spid="_x0000_s18335"/>
                </a:ext>
                <a:ext uri="{FF2B5EF4-FFF2-40B4-BE49-F238E27FC236}">
                  <a16:creationId xmlns:a16="http://schemas.microsoft.com/office/drawing/2014/main" id="{00000000-0008-0000-0000-00009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917495</xdr:row>
          <xdr:rowOff>38100</xdr:rowOff>
        </xdr:from>
        <xdr:to>
          <xdr:col>14592</xdr:col>
          <xdr:colOff>390525</xdr:colOff>
          <xdr:row>917499</xdr:row>
          <xdr:rowOff>104775</xdr:rowOff>
        </xdr:to>
        <xdr:sp macro="" textlink="">
          <xdr:nvSpPr>
            <xdr:cNvPr id="18336" name="Object 928" hidden="1">
              <a:extLst>
                <a:ext uri="{63B3BB69-23CF-44E3-9099-C40C66FF867C}">
                  <a14:compatExt spid="_x0000_s18336"/>
                </a:ext>
                <a:ext uri="{FF2B5EF4-FFF2-40B4-BE49-F238E27FC236}">
                  <a16:creationId xmlns:a16="http://schemas.microsoft.com/office/drawing/2014/main" id="{00000000-0008-0000-0000-0000A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14591</xdr:col>
          <xdr:colOff>238125</xdr:colOff>
          <xdr:row>983031</xdr:row>
          <xdr:rowOff>38100</xdr:rowOff>
        </xdr:from>
        <xdr:to>
          <xdr:col>14592</xdr:col>
          <xdr:colOff>390525</xdr:colOff>
          <xdr:row>983035</xdr:row>
          <xdr:rowOff>104775</xdr:rowOff>
        </xdr:to>
        <xdr:sp macro="" textlink="">
          <xdr:nvSpPr>
            <xdr:cNvPr id="18337" name="Object 929" hidden="1">
              <a:extLst>
                <a:ext uri="{63B3BB69-23CF-44E3-9099-C40C66FF867C}">
                  <a14:compatExt spid="_x0000_s18337"/>
                </a:ext>
                <a:ext uri="{FF2B5EF4-FFF2-40B4-BE49-F238E27FC236}">
                  <a16:creationId xmlns:a16="http://schemas.microsoft.com/office/drawing/2014/main" id="{00000000-0008-0000-0000-0000A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0</xdr:row>
          <xdr:rowOff>38100</xdr:rowOff>
        </xdr:from>
        <xdr:to>
          <xdr:col>14848</xdr:col>
          <xdr:colOff>390525</xdr:colOff>
          <xdr:row>4</xdr:row>
          <xdr:rowOff>104775</xdr:rowOff>
        </xdr:to>
        <xdr:sp macro="" textlink="">
          <xdr:nvSpPr>
            <xdr:cNvPr id="18338" name="Object 930" hidden="1">
              <a:extLst>
                <a:ext uri="{63B3BB69-23CF-44E3-9099-C40C66FF867C}">
                  <a14:compatExt spid="_x0000_s18338"/>
                </a:ext>
                <a:ext uri="{FF2B5EF4-FFF2-40B4-BE49-F238E27FC236}">
                  <a16:creationId xmlns:a16="http://schemas.microsoft.com/office/drawing/2014/main" id="{00000000-0008-0000-0000-0000A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65527</xdr:row>
          <xdr:rowOff>38100</xdr:rowOff>
        </xdr:from>
        <xdr:to>
          <xdr:col>14848</xdr:col>
          <xdr:colOff>390525</xdr:colOff>
          <xdr:row>65531</xdr:row>
          <xdr:rowOff>104775</xdr:rowOff>
        </xdr:to>
        <xdr:sp macro="" textlink="">
          <xdr:nvSpPr>
            <xdr:cNvPr id="18339" name="Object 931" hidden="1">
              <a:extLst>
                <a:ext uri="{63B3BB69-23CF-44E3-9099-C40C66FF867C}">
                  <a14:compatExt spid="_x0000_s18339"/>
                </a:ext>
                <a:ext uri="{FF2B5EF4-FFF2-40B4-BE49-F238E27FC236}">
                  <a16:creationId xmlns:a16="http://schemas.microsoft.com/office/drawing/2014/main" id="{00000000-0008-0000-0000-0000A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131063</xdr:row>
          <xdr:rowOff>38100</xdr:rowOff>
        </xdr:from>
        <xdr:to>
          <xdr:col>14848</xdr:col>
          <xdr:colOff>390525</xdr:colOff>
          <xdr:row>131067</xdr:row>
          <xdr:rowOff>104775</xdr:rowOff>
        </xdr:to>
        <xdr:sp macro="" textlink="">
          <xdr:nvSpPr>
            <xdr:cNvPr id="18340" name="Object 932" hidden="1">
              <a:extLst>
                <a:ext uri="{63B3BB69-23CF-44E3-9099-C40C66FF867C}">
                  <a14:compatExt spid="_x0000_s18340"/>
                </a:ext>
                <a:ext uri="{FF2B5EF4-FFF2-40B4-BE49-F238E27FC236}">
                  <a16:creationId xmlns:a16="http://schemas.microsoft.com/office/drawing/2014/main" id="{00000000-0008-0000-0000-0000A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196599</xdr:row>
          <xdr:rowOff>38100</xdr:rowOff>
        </xdr:from>
        <xdr:to>
          <xdr:col>14848</xdr:col>
          <xdr:colOff>390525</xdr:colOff>
          <xdr:row>196603</xdr:row>
          <xdr:rowOff>104775</xdr:rowOff>
        </xdr:to>
        <xdr:sp macro="" textlink="">
          <xdr:nvSpPr>
            <xdr:cNvPr id="18341" name="Object 933" hidden="1">
              <a:extLst>
                <a:ext uri="{63B3BB69-23CF-44E3-9099-C40C66FF867C}">
                  <a14:compatExt spid="_x0000_s18341"/>
                </a:ext>
                <a:ext uri="{FF2B5EF4-FFF2-40B4-BE49-F238E27FC236}">
                  <a16:creationId xmlns:a16="http://schemas.microsoft.com/office/drawing/2014/main" id="{00000000-0008-0000-0000-0000A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262135</xdr:row>
          <xdr:rowOff>38100</xdr:rowOff>
        </xdr:from>
        <xdr:to>
          <xdr:col>14848</xdr:col>
          <xdr:colOff>390525</xdr:colOff>
          <xdr:row>262139</xdr:row>
          <xdr:rowOff>104775</xdr:rowOff>
        </xdr:to>
        <xdr:sp macro="" textlink="">
          <xdr:nvSpPr>
            <xdr:cNvPr id="18342" name="Object 934" hidden="1">
              <a:extLst>
                <a:ext uri="{63B3BB69-23CF-44E3-9099-C40C66FF867C}">
                  <a14:compatExt spid="_x0000_s18342"/>
                </a:ext>
                <a:ext uri="{FF2B5EF4-FFF2-40B4-BE49-F238E27FC236}">
                  <a16:creationId xmlns:a16="http://schemas.microsoft.com/office/drawing/2014/main" id="{00000000-0008-0000-0000-0000A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327671</xdr:row>
          <xdr:rowOff>38100</xdr:rowOff>
        </xdr:from>
        <xdr:to>
          <xdr:col>14848</xdr:col>
          <xdr:colOff>390525</xdr:colOff>
          <xdr:row>327675</xdr:row>
          <xdr:rowOff>104775</xdr:rowOff>
        </xdr:to>
        <xdr:sp macro="" textlink="">
          <xdr:nvSpPr>
            <xdr:cNvPr id="18343" name="Object 935" hidden="1">
              <a:extLst>
                <a:ext uri="{63B3BB69-23CF-44E3-9099-C40C66FF867C}">
                  <a14:compatExt spid="_x0000_s18343"/>
                </a:ext>
                <a:ext uri="{FF2B5EF4-FFF2-40B4-BE49-F238E27FC236}">
                  <a16:creationId xmlns:a16="http://schemas.microsoft.com/office/drawing/2014/main" id="{00000000-0008-0000-0000-0000A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393207</xdr:row>
          <xdr:rowOff>38100</xdr:rowOff>
        </xdr:from>
        <xdr:to>
          <xdr:col>14848</xdr:col>
          <xdr:colOff>390525</xdr:colOff>
          <xdr:row>393211</xdr:row>
          <xdr:rowOff>104775</xdr:rowOff>
        </xdr:to>
        <xdr:sp macro="" textlink="">
          <xdr:nvSpPr>
            <xdr:cNvPr id="18344" name="Object 936" hidden="1">
              <a:extLst>
                <a:ext uri="{63B3BB69-23CF-44E3-9099-C40C66FF867C}">
                  <a14:compatExt spid="_x0000_s18344"/>
                </a:ext>
                <a:ext uri="{FF2B5EF4-FFF2-40B4-BE49-F238E27FC236}">
                  <a16:creationId xmlns:a16="http://schemas.microsoft.com/office/drawing/2014/main" id="{00000000-0008-0000-0000-0000A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458743</xdr:row>
          <xdr:rowOff>38100</xdr:rowOff>
        </xdr:from>
        <xdr:to>
          <xdr:col>14848</xdr:col>
          <xdr:colOff>390525</xdr:colOff>
          <xdr:row>458747</xdr:row>
          <xdr:rowOff>104775</xdr:rowOff>
        </xdr:to>
        <xdr:sp macro="" textlink="">
          <xdr:nvSpPr>
            <xdr:cNvPr id="18345" name="Object 937" hidden="1">
              <a:extLst>
                <a:ext uri="{63B3BB69-23CF-44E3-9099-C40C66FF867C}">
                  <a14:compatExt spid="_x0000_s18345"/>
                </a:ext>
                <a:ext uri="{FF2B5EF4-FFF2-40B4-BE49-F238E27FC236}">
                  <a16:creationId xmlns:a16="http://schemas.microsoft.com/office/drawing/2014/main" id="{00000000-0008-0000-0000-0000A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524279</xdr:row>
          <xdr:rowOff>38100</xdr:rowOff>
        </xdr:from>
        <xdr:to>
          <xdr:col>14848</xdr:col>
          <xdr:colOff>390525</xdr:colOff>
          <xdr:row>524283</xdr:row>
          <xdr:rowOff>104775</xdr:rowOff>
        </xdr:to>
        <xdr:sp macro="" textlink="">
          <xdr:nvSpPr>
            <xdr:cNvPr id="18346" name="Object 938" hidden="1">
              <a:extLst>
                <a:ext uri="{63B3BB69-23CF-44E3-9099-C40C66FF867C}">
                  <a14:compatExt spid="_x0000_s18346"/>
                </a:ext>
                <a:ext uri="{FF2B5EF4-FFF2-40B4-BE49-F238E27FC236}">
                  <a16:creationId xmlns:a16="http://schemas.microsoft.com/office/drawing/2014/main" id="{00000000-0008-0000-0000-0000A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589815</xdr:row>
          <xdr:rowOff>38100</xdr:rowOff>
        </xdr:from>
        <xdr:to>
          <xdr:col>14848</xdr:col>
          <xdr:colOff>390525</xdr:colOff>
          <xdr:row>589819</xdr:row>
          <xdr:rowOff>104775</xdr:rowOff>
        </xdr:to>
        <xdr:sp macro="" textlink="">
          <xdr:nvSpPr>
            <xdr:cNvPr id="18347" name="Object 939" hidden="1">
              <a:extLst>
                <a:ext uri="{63B3BB69-23CF-44E3-9099-C40C66FF867C}">
                  <a14:compatExt spid="_x0000_s18347"/>
                </a:ext>
                <a:ext uri="{FF2B5EF4-FFF2-40B4-BE49-F238E27FC236}">
                  <a16:creationId xmlns:a16="http://schemas.microsoft.com/office/drawing/2014/main" id="{00000000-0008-0000-0000-0000A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655351</xdr:row>
          <xdr:rowOff>38100</xdr:rowOff>
        </xdr:from>
        <xdr:to>
          <xdr:col>14848</xdr:col>
          <xdr:colOff>390525</xdr:colOff>
          <xdr:row>655355</xdr:row>
          <xdr:rowOff>104775</xdr:rowOff>
        </xdr:to>
        <xdr:sp macro="" textlink="">
          <xdr:nvSpPr>
            <xdr:cNvPr id="18348" name="Object 940" hidden="1">
              <a:extLst>
                <a:ext uri="{63B3BB69-23CF-44E3-9099-C40C66FF867C}">
                  <a14:compatExt spid="_x0000_s18348"/>
                </a:ext>
                <a:ext uri="{FF2B5EF4-FFF2-40B4-BE49-F238E27FC236}">
                  <a16:creationId xmlns:a16="http://schemas.microsoft.com/office/drawing/2014/main" id="{00000000-0008-0000-0000-0000A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720887</xdr:row>
          <xdr:rowOff>38100</xdr:rowOff>
        </xdr:from>
        <xdr:to>
          <xdr:col>14848</xdr:col>
          <xdr:colOff>390525</xdr:colOff>
          <xdr:row>720891</xdr:row>
          <xdr:rowOff>104775</xdr:rowOff>
        </xdr:to>
        <xdr:sp macro="" textlink="">
          <xdr:nvSpPr>
            <xdr:cNvPr id="18349" name="Object 941" hidden="1">
              <a:extLst>
                <a:ext uri="{63B3BB69-23CF-44E3-9099-C40C66FF867C}">
                  <a14:compatExt spid="_x0000_s18349"/>
                </a:ext>
                <a:ext uri="{FF2B5EF4-FFF2-40B4-BE49-F238E27FC236}">
                  <a16:creationId xmlns:a16="http://schemas.microsoft.com/office/drawing/2014/main" id="{00000000-0008-0000-0000-0000A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786423</xdr:row>
          <xdr:rowOff>38100</xdr:rowOff>
        </xdr:from>
        <xdr:to>
          <xdr:col>14848</xdr:col>
          <xdr:colOff>390525</xdr:colOff>
          <xdr:row>786427</xdr:row>
          <xdr:rowOff>104775</xdr:rowOff>
        </xdr:to>
        <xdr:sp macro="" textlink="">
          <xdr:nvSpPr>
            <xdr:cNvPr id="18350" name="Object 942" hidden="1">
              <a:extLst>
                <a:ext uri="{63B3BB69-23CF-44E3-9099-C40C66FF867C}">
                  <a14:compatExt spid="_x0000_s18350"/>
                </a:ext>
                <a:ext uri="{FF2B5EF4-FFF2-40B4-BE49-F238E27FC236}">
                  <a16:creationId xmlns:a16="http://schemas.microsoft.com/office/drawing/2014/main" id="{00000000-0008-0000-0000-0000A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851959</xdr:row>
          <xdr:rowOff>38100</xdr:rowOff>
        </xdr:from>
        <xdr:to>
          <xdr:col>14848</xdr:col>
          <xdr:colOff>390525</xdr:colOff>
          <xdr:row>851963</xdr:row>
          <xdr:rowOff>104775</xdr:rowOff>
        </xdr:to>
        <xdr:sp macro="" textlink="">
          <xdr:nvSpPr>
            <xdr:cNvPr id="18351" name="Object 943" hidden="1">
              <a:extLst>
                <a:ext uri="{63B3BB69-23CF-44E3-9099-C40C66FF867C}">
                  <a14:compatExt spid="_x0000_s18351"/>
                </a:ext>
                <a:ext uri="{FF2B5EF4-FFF2-40B4-BE49-F238E27FC236}">
                  <a16:creationId xmlns:a16="http://schemas.microsoft.com/office/drawing/2014/main" id="{00000000-0008-0000-0000-0000A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917495</xdr:row>
          <xdr:rowOff>38100</xdr:rowOff>
        </xdr:from>
        <xdr:to>
          <xdr:col>14848</xdr:col>
          <xdr:colOff>390525</xdr:colOff>
          <xdr:row>917499</xdr:row>
          <xdr:rowOff>104775</xdr:rowOff>
        </xdr:to>
        <xdr:sp macro="" textlink="">
          <xdr:nvSpPr>
            <xdr:cNvPr id="18352" name="Object 944" hidden="1">
              <a:extLst>
                <a:ext uri="{63B3BB69-23CF-44E3-9099-C40C66FF867C}">
                  <a14:compatExt spid="_x0000_s18352"/>
                </a:ext>
                <a:ext uri="{FF2B5EF4-FFF2-40B4-BE49-F238E27FC236}">
                  <a16:creationId xmlns:a16="http://schemas.microsoft.com/office/drawing/2014/main" id="{00000000-0008-0000-0000-0000B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14847</xdr:col>
          <xdr:colOff>238125</xdr:colOff>
          <xdr:row>983031</xdr:row>
          <xdr:rowOff>38100</xdr:rowOff>
        </xdr:from>
        <xdr:to>
          <xdr:col>14848</xdr:col>
          <xdr:colOff>390525</xdr:colOff>
          <xdr:row>983035</xdr:row>
          <xdr:rowOff>104775</xdr:rowOff>
        </xdr:to>
        <xdr:sp macro="" textlink="">
          <xdr:nvSpPr>
            <xdr:cNvPr id="18353" name="Object 945" hidden="1">
              <a:extLst>
                <a:ext uri="{63B3BB69-23CF-44E3-9099-C40C66FF867C}">
                  <a14:compatExt spid="_x0000_s18353"/>
                </a:ext>
                <a:ext uri="{FF2B5EF4-FFF2-40B4-BE49-F238E27FC236}">
                  <a16:creationId xmlns:a16="http://schemas.microsoft.com/office/drawing/2014/main" id="{00000000-0008-0000-0000-0000B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0</xdr:row>
          <xdr:rowOff>38100</xdr:rowOff>
        </xdr:from>
        <xdr:to>
          <xdr:col>15104</xdr:col>
          <xdr:colOff>390525</xdr:colOff>
          <xdr:row>4</xdr:row>
          <xdr:rowOff>104775</xdr:rowOff>
        </xdr:to>
        <xdr:sp macro="" textlink="">
          <xdr:nvSpPr>
            <xdr:cNvPr id="18354" name="Object 946" hidden="1">
              <a:extLst>
                <a:ext uri="{63B3BB69-23CF-44E3-9099-C40C66FF867C}">
                  <a14:compatExt spid="_x0000_s18354"/>
                </a:ext>
                <a:ext uri="{FF2B5EF4-FFF2-40B4-BE49-F238E27FC236}">
                  <a16:creationId xmlns:a16="http://schemas.microsoft.com/office/drawing/2014/main" id="{00000000-0008-0000-0000-0000B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65527</xdr:row>
          <xdr:rowOff>38100</xdr:rowOff>
        </xdr:from>
        <xdr:to>
          <xdr:col>15104</xdr:col>
          <xdr:colOff>390525</xdr:colOff>
          <xdr:row>65531</xdr:row>
          <xdr:rowOff>104775</xdr:rowOff>
        </xdr:to>
        <xdr:sp macro="" textlink="">
          <xdr:nvSpPr>
            <xdr:cNvPr id="18355" name="Object 947" hidden="1">
              <a:extLst>
                <a:ext uri="{63B3BB69-23CF-44E3-9099-C40C66FF867C}">
                  <a14:compatExt spid="_x0000_s18355"/>
                </a:ext>
                <a:ext uri="{FF2B5EF4-FFF2-40B4-BE49-F238E27FC236}">
                  <a16:creationId xmlns:a16="http://schemas.microsoft.com/office/drawing/2014/main" id="{00000000-0008-0000-0000-0000B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131063</xdr:row>
          <xdr:rowOff>38100</xdr:rowOff>
        </xdr:from>
        <xdr:to>
          <xdr:col>15104</xdr:col>
          <xdr:colOff>390525</xdr:colOff>
          <xdr:row>131067</xdr:row>
          <xdr:rowOff>104775</xdr:rowOff>
        </xdr:to>
        <xdr:sp macro="" textlink="">
          <xdr:nvSpPr>
            <xdr:cNvPr id="18356" name="Object 948" hidden="1">
              <a:extLst>
                <a:ext uri="{63B3BB69-23CF-44E3-9099-C40C66FF867C}">
                  <a14:compatExt spid="_x0000_s18356"/>
                </a:ext>
                <a:ext uri="{FF2B5EF4-FFF2-40B4-BE49-F238E27FC236}">
                  <a16:creationId xmlns:a16="http://schemas.microsoft.com/office/drawing/2014/main" id="{00000000-0008-0000-0000-0000B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196599</xdr:row>
          <xdr:rowOff>38100</xdr:rowOff>
        </xdr:from>
        <xdr:to>
          <xdr:col>15104</xdr:col>
          <xdr:colOff>390525</xdr:colOff>
          <xdr:row>196603</xdr:row>
          <xdr:rowOff>104775</xdr:rowOff>
        </xdr:to>
        <xdr:sp macro="" textlink="">
          <xdr:nvSpPr>
            <xdr:cNvPr id="18357" name="Object 949" hidden="1">
              <a:extLst>
                <a:ext uri="{63B3BB69-23CF-44E3-9099-C40C66FF867C}">
                  <a14:compatExt spid="_x0000_s18357"/>
                </a:ext>
                <a:ext uri="{FF2B5EF4-FFF2-40B4-BE49-F238E27FC236}">
                  <a16:creationId xmlns:a16="http://schemas.microsoft.com/office/drawing/2014/main" id="{00000000-0008-0000-0000-0000B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262135</xdr:row>
          <xdr:rowOff>38100</xdr:rowOff>
        </xdr:from>
        <xdr:to>
          <xdr:col>15104</xdr:col>
          <xdr:colOff>390525</xdr:colOff>
          <xdr:row>262139</xdr:row>
          <xdr:rowOff>104775</xdr:rowOff>
        </xdr:to>
        <xdr:sp macro="" textlink="">
          <xdr:nvSpPr>
            <xdr:cNvPr id="18358" name="Object 950" hidden="1">
              <a:extLst>
                <a:ext uri="{63B3BB69-23CF-44E3-9099-C40C66FF867C}">
                  <a14:compatExt spid="_x0000_s18358"/>
                </a:ext>
                <a:ext uri="{FF2B5EF4-FFF2-40B4-BE49-F238E27FC236}">
                  <a16:creationId xmlns:a16="http://schemas.microsoft.com/office/drawing/2014/main" id="{00000000-0008-0000-0000-0000B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327671</xdr:row>
          <xdr:rowOff>38100</xdr:rowOff>
        </xdr:from>
        <xdr:to>
          <xdr:col>15104</xdr:col>
          <xdr:colOff>390525</xdr:colOff>
          <xdr:row>327675</xdr:row>
          <xdr:rowOff>104775</xdr:rowOff>
        </xdr:to>
        <xdr:sp macro="" textlink="">
          <xdr:nvSpPr>
            <xdr:cNvPr id="18359" name="Object 951" hidden="1">
              <a:extLst>
                <a:ext uri="{63B3BB69-23CF-44E3-9099-C40C66FF867C}">
                  <a14:compatExt spid="_x0000_s18359"/>
                </a:ext>
                <a:ext uri="{FF2B5EF4-FFF2-40B4-BE49-F238E27FC236}">
                  <a16:creationId xmlns:a16="http://schemas.microsoft.com/office/drawing/2014/main" id="{00000000-0008-0000-0000-0000B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393207</xdr:row>
          <xdr:rowOff>38100</xdr:rowOff>
        </xdr:from>
        <xdr:to>
          <xdr:col>15104</xdr:col>
          <xdr:colOff>390525</xdr:colOff>
          <xdr:row>393211</xdr:row>
          <xdr:rowOff>104775</xdr:rowOff>
        </xdr:to>
        <xdr:sp macro="" textlink="">
          <xdr:nvSpPr>
            <xdr:cNvPr id="18360" name="Object 952" hidden="1">
              <a:extLst>
                <a:ext uri="{63B3BB69-23CF-44E3-9099-C40C66FF867C}">
                  <a14:compatExt spid="_x0000_s18360"/>
                </a:ext>
                <a:ext uri="{FF2B5EF4-FFF2-40B4-BE49-F238E27FC236}">
                  <a16:creationId xmlns:a16="http://schemas.microsoft.com/office/drawing/2014/main" id="{00000000-0008-0000-0000-0000B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458743</xdr:row>
          <xdr:rowOff>38100</xdr:rowOff>
        </xdr:from>
        <xdr:to>
          <xdr:col>15104</xdr:col>
          <xdr:colOff>390525</xdr:colOff>
          <xdr:row>458747</xdr:row>
          <xdr:rowOff>104775</xdr:rowOff>
        </xdr:to>
        <xdr:sp macro="" textlink="">
          <xdr:nvSpPr>
            <xdr:cNvPr id="18361" name="Object 953" hidden="1">
              <a:extLst>
                <a:ext uri="{63B3BB69-23CF-44E3-9099-C40C66FF867C}">
                  <a14:compatExt spid="_x0000_s18361"/>
                </a:ext>
                <a:ext uri="{FF2B5EF4-FFF2-40B4-BE49-F238E27FC236}">
                  <a16:creationId xmlns:a16="http://schemas.microsoft.com/office/drawing/2014/main" id="{00000000-0008-0000-0000-0000B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524279</xdr:row>
          <xdr:rowOff>38100</xdr:rowOff>
        </xdr:from>
        <xdr:to>
          <xdr:col>15104</xdr:col>
          <xdr:colOff>390525</xdr:colOff>
          <xdr:row>524283</xdr:row>
          <xdr:rowOff>104775</xdr:rowOff>
        </xdr:to>
        <xdr:sp macro="" textlink="">
          <xdr:nvSpPr>
            <xdr:cNvPr id="18362" name="Object 954" hidden="1">
              <a:extLst>
                <a:ext uri="{63B3BB69-23CF-44E3-9099-C40C66FF867C}">
                  <a14:compatExt spid="_x0000_s18362"/>
                </a:ext>
                <a:ext uri="{FF2B5EF4-FFF2-40B4-BE49-F238E27FC236}">
                  <a16:creationId xmlns:a16="http://schemas.microsoft.com/office/drawing/2014/main" id="{00000000-0008-0000-0000-0000B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589815</xdr:row>
          <xdr:rowOff>38100</xdr:rowOff>
        </xdr:from>
        <xdr:to>
          <xdr:col>15104</xdr:col>
          <xdr:colOff>390525</xdr:colOff>
          <xdr:row>589819</xdr:row>
          <xdr:rowOff>104775</xdr:rowOff>
        </xdr:to>
        <xdr:sp macro="" textlink="">
          <xdr:nvSpPr>
            <xdr:cNvPr id="18363" name="Object 955" hidden="1">
              <a:extLst>
                <a:ext uri="{63B3BB69-23CF-44E3-9099-C40C66FF867C}">
                  <a14:compatExt spid="_x0000_s18363"/>
                </a:ext>
                <a:ext uri="{FF2B5EF4-FFF2-40B4-BE49-F238E27FC236}">
                  <a16:creationId xmlns:a16="http://schemas.microsoft.com/office/drawing/2014/main" id="{00000000-0008-0000-0000-0000B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655351</xdr:row>
          <xdr:rowOff>38100</xdr:rowOff>
        </xdr:from>
        <xdr:to>
          <xdr:col>15104</xdr:col>
          <xdr:colOff>390525</xdr:colOff>
          <xdr:row>655355</xdr:row>
          <xdr:rowOff>104775</xdr:rowOff>
        </xdr:to>
        <xdr:sp macro="" textlink="">
          <xdr:nvSpPr>
            <xdr:cNvPr id="18364" name="Object 956" hidden="1">
              <a:extLst>
                <a:ext uri="{63B3BB69-23CF-44E3-9099-C40C66FF867C}">
                  <a14:compatExt spid="_x0000_s18364"/>
                </a:ext>
                <a:ext uri="{FF2B5EF4-FFF2-40B4-BE49-F238E27FC236}">
                  <a16:creationId xmlns:a16="http://schemas.microsoft.com/office/drawing/2014/main" id="{00000000-0008-0000-0000-0000B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720887</xdr:row>
          <xdr:rowOff>38100</xdr:rowOff>
        </xdr:from>
        <xdr:to>
          <xdr:col>15104</xdr:col>
          <xdr:colOff>390525</xdr:colOff>
          <xdr:row>720891</xdr:row>
          <xdr:rowOff>104775</xdr:rowOff>
        </xdr:to>
        <xdr:sp macro="" textlink="">
          <xdr:nvSpPr>
            <xdr:cNvPr id="18365" name="Object 957" hidden="1">
              <a:extLst>
                <a:ext uri="{63B3BB69-23CF-44E3-9099-C40C66FF867C}">
                  <a14:compatExt spid="_x0000_s18365"/>
                </a:ext>
                <a:ext uri="{FF2B5EF4-FFF2-40B4-BE49-F238E27FC236}">
                  <a16:creationId xmlns:a16="http://schemas.microsoft.com/office/drawing/2014/main" id="{00000000-0008-0000-0000-0000B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786423</xdr:row>
          <xdr:rowOff>38100</xdr:rowOff>
        </xdr:from>
        <xdr:to>
          <xdr:col>15104</xdr:col>
          <xdr:colOff>390525</xdr:colOff>
          <xdr:row>786427</xdr:row>
          <xdr:rowOff>104775</xdr:rowOff>
        </xdr:to>
        <xdr:sp macro="" textlink="">
          <xdr:nvSpPr>
            <xdr:cNvPr id="18366" name="Object 958" hidden="1">
              <a:extLst>
                <a:ext uri="{63B3BB69-23CF-44E3-9099-C40C66FF867C}">
                  <a14:compatExt spid="_x0000_s18366"/>
                </a:ext>
                <a:ext uri="{FF2B5EF4-FFF2-40B4-BE49-F238E27FC236}">
                  <a16:creationId xmlns:a16="http://schemas.microsoft.com/office/drawing/2014/main" id="{00000000-0008-0000-0000-0000B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851959</xdr:row>
          <xdr:rowOff>38100</xdr:rowOff>
        </xdr:from>
        <xdr:to>
          <xdr:col>15104</xdr:col>
          <xdr:colOff>390525</xdr:colOff>
          <xdr:row>851963</xdr:row>
          <xdr:rowOff>104775</xdr:rowOff>
        </xdr:to>
        <xdr:sp macro="" textlink="">
          <xdr:nvSpPr>
            <xdr:cNvPr id="18367" name="Object 959" hidden="1">
              <a:extLst>
                <a:ext uri="{63B3BB69-23CF-44E3-9099-C40C66FF867C}">
                  <a14:compatExt spid="_x0000_s18367"/>
                </a:ext>
                <a:ext uri="{FF2B5EF4-FFF2-40B4-BE49-F238E27FC236}">
                  <a16:creationId xmlns:a16="http://schemas.microsoft.com/office/drawing/2014/main" id="{00000000-0008-0000-0000-0000B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917495</xdr:row>
          <xdr:rowOff>38100</xdr:rowOff>
        </xdr:from>
        <xdr:to>
          <xdr:col>15104</xdr:col>
          <xdr:colOff>390525</xdr:colOff>
          <xdr:row>917499</xdr:row>
          <xdr:rowOff>104775</xdr:rowOff>
        </xdr:to>
        <xdr:sp macro="" textlink="">
          <xdr:nvSpPr>
            <xdr:cNvPr id="18368" name="Object 960" hidden="1">
              <a:extLst>
                <a:ext uri="{63B3BB69-23CF-44E3-9099-C40C66FF867C}">
                  <a14:compatExt spid="_x0000_s18368"/>
                </a:ext>
                <a:ext uri="{FF2B5EF4-FFF2-40B4-BE49-F238E27FC236}">
                  <a16:creationId xmlns:a16="http://schemas.microsoft.com/office/drawing/2014/main" id="{00000000-0008-0000-0000-0000C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15103</xdr:col>
          <xdr:colOff>238125</xdr:colOff>
          <xdr:row>983031</xdr:row>
          <xdr:rowOff>38100</xdr:rowOff>
        </xdr:from>
        <xdr:to>
          <xdr:col>15104</xdr:col>
          <xdr:colOff>390525</xdr:colOff>
          <xdr:row>983035</xdr:row>
          <xdr:rowOff>104775</xdr:rowOff>
        </xdr:to>
        <xdr:sp macro="" textlink="">
          <xdr:nvSpPr>
            <xdr:cNvPr id="18369" name="Object 961" hidden="1">
              <a:extLst>
                <a:ext uri="{63B3BB69-23CF-44E3-9099-C40C66FF867C}">
                  <a14:compatExt spid="_x0000_s18369"/>
                </a:ext>
                <a:ext uri="{FF2B5EF4-FFF2-40B4-BE49-F238E27FC236}">
                  <a16:creationId xmlns:a16="http://schemas.microsoft.com/office/drawing/2014/main" id="{00000000-0008-0000-0000-0000C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0</xdr:row>
          <xdr:rowOff>38100</xdr:rowOff>
        </xdr:from>
        <xdr:to>
          <xdr:col>15360</xdr:col>
          <xdr:colOff>390525</xdr:colOff>
          <xdr:row>4</xdr:row>
          <xdr:rowOff>104775</xdr:rowOff>
        </xdr:to>
        <xdr:sp macro="" textlink="">
          <xdr:nvSpPr>
            <xdr:cNvPr id="18370" name="Object 962" hidden="1">
              <a:extLst>
                <a:ext uri="{63B3BB69-23CF-44E3-9099-C40C66FF867C}">
                  <a14:compatExt spid="_x0000_s18370"/>
                </a:ext>
                <a:ext uri="{FF2B5EF4-FFF2-40B4-BE49-F238E27FC236}">
                  <a16:creationId xmlns:a16="http://schemas.microsoft.com/office/drawing/2014/main" id="{00000000-0008-0000-0000-0000C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65527</xdr:row>
          <xdr:rowOff>38100</xdr:rowOff>
        </xdr:from>
        <xdr:to>
          <xdr:col>15360</xdr:col>
          <xdr:colOff>390525</xdr:colOff>
          <xdr:row>65531</xdr:row>
          <xdr:rowOff>104775</xdr:rowOff>
        </xdr:to>
        <xdr:sp macro="" textlink="">
          <xdr:nvSpPr>
            <xdr:cNvPr id="18371" name="Object 963" hidden="1">
              <a:extLst>
                <a:ext uri="{63B3BB69-23CF-44E3-9099-C40C66FF867C}">
                  <a14:compatExt spid="_x0000_s18371"/>
                </a:ext>
                <a:ext uri="{FF2B5EF4-FFF2-40B4-BE49-F238E27FC236}">
                  <a16:creationId xmlns:a16="http://schemas.microsoft.com/office/drawing/2014/main" id="{00000000-0008-0000-0000-0000C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131063</xdr:row>
          <xdr:rowOff>38100</xdr:rowOff>
        </xdr:from>
        <xdr:to>
          <xdr:col>15360</xdr:col>
          <xdr:colOff>390525</xdr:colOff>
          <xdr:row>131067</xdr:row>
          <xdr:rowOff>104775</xdr:rowOff>
        </xdr:to>
        <xdr:sp macro="" textlink="">
          <xdr:nvSpPr>
            <xdr:cNvPr id="18372" name="Object 964" hidden="1">
              <a:extLst>
                <a:ext uri="{63B3BB69-23CF-44E3-9099-C40C66FF867C}">
                  <a14:compatExt spid="_x0000_s18372"/>
                </a:ext>
                <a:ext uri="{FF2B5EF4-FFF2-40B4-BE49-F238E27FC236}">
                  <a16:creationId xmlns:a16="http://schemas.microsoft.com/office/drawing/2014/main" id="{00000000-0008-0000-0000-0000C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196599</xdr:row>
          <xdr:rowOff>38100</xdr:rowOff>
        </xdr:from>
        <xdr:to>
          <xdr:col>15360</xdr:col>
          <xdr:colOff>390525</xdr:colOff>
          <xdr:row>196603</xdr:row>
          <xdr:rowOff>104775</xdr:rowOff>
        </xdr:to>
        <xdr:sp macro="" textlink="">
          <xdr:nvSpPr>
            <xdr:cNvPr id="18373" name="Object 965" hidden="1">
              <a:extLst>
                <a:ext uri="{63B3BB69-23CF-44E3-9099-C40C66FF867C}">
                  <a14:compatExt spid="_x0000_s18373"/>
                </a:ext>
                <a:ext uri="{FF2B5EF4-FFF2-40B4-BE49-F238E27FC236}">
                  <a16:creationId xmlns:a16="http://schemas.microsoft.com/office/drawing/2014/main" id="{00000000-0008-0000-0000-0000C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262135</xdr:row>
          <xdr:rowOff>38100</xdr:rowOff>
        </xdr:from>
        <xdr:to>
          <xdr:col>15360</xdr:col>
          <xdr:colOff>390525</xdr:colOff>
          <xdr:row>262139</xdr:row>
          <xdr:rowOff>104775</xdr:rowOff>
        </xdr:to>
        <xdr:sp macro="" textlink="">
          <xdr:nvSpPr>
            <xdr:cNvPr id="18374" name="Object 966" hidden="1">
              <a:extLst>
                <a:ext uri="{63B3BB69-23CF-44E3-9099-C40C66FF867C}">
                  <a14:compatExt spid="_x0000_s18374"/>
                </a:ext>
                <a:ext uri="{FF2B5EF4-FFF2-40B4-BE49-F238E27FC236}">
                  <a16:creationId xmlns:a16="http://schemas.microsoft.com/office/drawing/2014/main" id="{00000000-0008-0000-0000-0000C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327671</xdr:row>
          <xdr:rowOff>38100</xdr:rowOff>
        </xdr:from>
        <xdr:to>
          <xdr:col>15360</xdr:col>
          <xdr:colOff>390525</xdr:colOff>
          <xdr:row>327675</xdr:row>
          <xdr:rowOff>104775</xdr:rowOff>
        </xdr:to>
        <xdr:sp macro="" textlink="">
          <xdr:nvSpPr>
            <xdr:cNvPr id="18375" name="Object 967" hidden="1">
              <a:extLst>
                <a:ext uri="{63B3BB69-23CF-44E3-9099-C40C66FF867C}">
                  <a14:compatExt spid="_x0000_s18375"/>
                </a:ext>
                <a:ext uri="{FF2B5EF4-FFF2-40B4-BE49-F238E27FC236}">
                  <a16:creationId xmlns:a16="http://schemas.microsoft.com/office/drawing/2014/main" id="{00000000-0008-0000-0000-0000C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393207</xdr:row>
          <xdr:rowOff>38100</xdr:rowOff>
        </xdr:from>
        <xdr:to>
          <xdr:col>15360</xdr:col>
          <xdr:colOff>390525</xdr:colOff>
          <xdr:row>393211</xdr:row>
          <xdr:rowOff>104775</xdr:rowOff>
        </xdr:to>
        <xdr:sp macro="" textlink="">
          <xdr:nvSpPr>
            <xdr:cNvPr id="18376" name="Object 968" hidden="1">
              <a:extLst>
                <a:ext uri="{63B3BB69-23CF-44E3-9099-C40C66FF867C}">
                  <a14:compatExt spid="_x0000_s18376"/>
                </a:ext>
                <a:ext uri="{FF2B5EF4-FFF2-40B4-BE49-F238E27FC236}">
                  <a16:creationId xmlns:a16="http://schemas.microsoft.com/office/drawing/2014/main" id="{00000000-0008-0000-0000-0000C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458743</xdr:row>
          <xdr:rowOff>38100</xdr:rowOff>
        </xdr:from>
        <xdr:to>
          <xdr:col>15360</xdr:col>
          <xdr:colOff>390525</xdr:colOff>
          <xdr:row>458747</xdr:row>
          <xdr:rowOff>104775</xdr:rowOff>
        </xdr:to>
        <xdr:sp macro="" textlink="">
          <xdr:nvSpPr>
            <xdr:cNvPr id="18377" name="Object 969" hidden="1">
              <a:extLst>
                <a:ext uri="{63B3BB69-23CF-44E3-9099-C40C66FF867C}">
                  <a14:compatExt spid="_x0000_s18377"/>
                </a:ext>
                <a:ext uri="{FF2B5EF4-FFF2-40B4-BE49-F238E27FC236}">
                  <a16:creationId xmlns:a16="http://schemas.microsoft.com/office/drawing/2014/main" id="{00000000-0008-0000-0000-0000C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524279</xdr:row>
          <xdr:rowOff>38100</xdr:rowOff>
        </xdr:from>
        <xdr:to>
          <xdr:col>15360</xdr:col>
          <xdr:colOff>390525</xdr:colOff>
          <xdr:row>524283</xdr:row>
          <xdr:rowOff>104775</xdr:rowOff>
        </xdr:to>
        <xdr:sp macro="" textlink="">
          <xdr:nvSpPr>
            <xdr:cNvPr id="18378" name="Object 970" hidden="1">
              <a:extLst>
                <a:ext uri="{63B3BB69-23CF-44E3-9099-C40C66FF867C}">
                  <a14:compatExt spid="_x0000_s18378"/>
                </a:ext>
                <a:ext uri="{FF2B5EF4-FFF2-40B4-BE49-F238E27FC236}">
                  <a16:creationId xmlns:a16="http://schemas.microsoft.com/office/drawing/2014/main" id="{00000000-0008-0000-0000-0000C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589815</xdr:row>
          <xdr:rowOff>38100</xdr:rowOff>
        </xdr:from>
        <xdr:to>
          <xdr:col>15360</xdr:col>
          <xdr:colOff>390525</xdr:colOff>
          <xdr:row>589819</xdr:row>
          <xdr:rowOff>104775</xdr:rowOff>
        </xdr:to>
        <xdr:sp macro="" textlink="">
          <xdr:nvSpPr>
            <xdr:cNvPr id="18379" name="Object 971" hidden="1">
              <a:extLst>
                <a:ext uri="{63B3BB69-23CF-44E3-9099-C40C66FF867C}">
                  <a14:compatExt spid="_x0000_s18379"/>
                </a:ext>
                <a:ext uri="{FF2B5EF4-FFF2-40B4-BE49-F238E27FC236}">
                  <a16:creationId xmlns:a16="http://schemas.microsoft.com/office/drawing/2014/main" id="{00000000-0008-0000-0000-0000C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655351</xdr:row>
          <xdr:rowOff>38100</xdr:rowOff>
        </xdr:from>
        <xdr:to>
          <xdr:col>15360</xdr:col>
          <xdr:colOff>390525</xdr:colOff>
          <xdr:row>655355</xdr:row>
          <xdr:rowOff>104775</xdr:rowOff>
        </xdr:to>
        <xdr:sp macro="" textlink="">
          <xdr:nvSpPr>
            <xdr:cNvPr id="18380" name="Object 972" hidden="1">
              <a:extLst>
                <a:ext uri="{63B3BB69-23CF-44E3-9099-C40C66FF867C}">
                  <a14:compatExt spid="_x0000_s18380"/>
                </a:ext>
                <a:ext uri="{FF2B5EF4-FFF2-40B4-BE49-F238E27FC236}">
                  <a16:creationId xmlns:a16="http://schemas.microsoft.com/office/drawing/2014/main" id="{00000000-0008-0000-0000-0000C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720887</xdr:row>
          <xdr:rowOff>38100</xdr:rowOff>
        </xdr:from>
        <xdr:to>
          <xdr:col>15360</xdr:col>
          <xdr:colOff>390525</xdr:colOff>
          <xdr:row>720891</xdr:row>
          <xdr:rowOff>104775</xdr:rowOff>
        </xdr:to>
        <xdr:sp macro="" textlink="">
          <xdr:nvSpPr>
            <xdr:cNvPr id="18381" name="Object 973" hidden="1">
              <a:extLst>
                <a:ext uri="{63B3BB69-23CF-44E3-9099-C40C66FF867C}">
                  <a14:compatExt spid="_x0000_s18381"/>
                </a:ext>
                <a:ext uri="{FF2B5EF4-FFF2-40B4-BE49-F238E27FC236}">
                  <a16:creationId xmlns:a16="http://schemas.microsoft.com/office/drawing/2014/main" id="{00000000-0008-0000-0000-0000C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786423</xdr:row>
          <xdr:rowOff>38100</xdr:rowOff>
        </xdr:from>
        <xdr:to>
          <xdr:col>15360</xdr:col>
          <xdr:colOff>390525</xdr:colOff>
          <xdr:row>786427</xdr:row>
          <xdr:rowOff>104775</xdr:rowOff>
        </xdr:to>
        <xdr:sp macro="" textlink="">
          <xdr:nvSpPr>
            <xdr:cNvPr id="18382" name="Object 974" hidden="1">
              <a:extLst>
                <a:ext uri="{63B3BB69-23CF-44E3-9099-C40C66FF867C}">
                  <a14:compatExt spid="_x0000_s18382"/>
                </a:ext>
                <a:ext uri="{FF2B5EF4-FFF2-40B4-BE49-F238E27FC236}">
                  <a16:creationId xmlns:a16="http://schemas.microsoft.com/office/drawing/2014/main" id="{00000000-0008-0000-0000-0000C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851959</xdr:row>
          <xdr:rowOff>38100</xdr:rowOff>
        </xdr:from>
        <xdr:to>
          <xdr:col>15360</xdr:col>
          <xdr:colOff>390525</xdr:colOff>
          <xdr:row>851963</xdr:row>
          <xdr:rowOff>104775</xdr:rowOff>
        </xdr:to>
        <xdr:sp macro="" textlink="">
          <xdr:nvSpPr>
            <xdr:cNvPr id="18383" name="Object 975" hidden="1">
              <a:extLst>
                <a:ext uri="{63B3BB69-23CF-44E3-9099-C40C66FF867C}">
                  <a14:compatExt spid="_x0000_s18383"/>
                </a:ext>
                <a:ext uri="{FF2B5EF4-FFF2-40B4-BE49-F238E27FC236}">
                  <a16:creationId xmlns:a16="http://schemas.microsoft.com/office/drawing/2014/main" id="{00000000-0008-0000-0000-0000C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917495</xdr:row>
          <xdr:rowOff>38100</xdr:rowOff>
        </xdr:from>
        <xdr:to>
          <xdr:col>15360</xdr:col>
          <xdr:colOff>390525</xdr:colOff>
          <xdr:row>917499</xdr:row>
          <xdr:rowOff>104775</xdr:rowOff>
        </xdr:to>
        <xdr:sp macro="" textlink="">
          <xdr:nvSpPr>
            <xdr:cNvPr id="18384" name="Object 976" hidden="1">
              <a:extLst>
                <a:ext uri="{63B3BB69-23CF-44E3-9099-C40C66FF867C}">
                  <a14:compatExt spid="_x0000_s18384"/>
                </a:ext>
                <a:ext uri="{FF2B5EF4-FFF2-40B4-BE49-F238E27FC236}">
                  <a16:creationId xmlns:a16="http://schemas.microsoft.com/office/drawing/2014/main" id="{00000000-0008-0000-0000-0000D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15359</xdr:col>
          <xdr:colOff>238125</xdr:colOff>
          <xdr:row>983031</xdr:row>
          <xdr:rowOff>38100</xdr:rowOff>
        </xdr:from>
        <xdr:to>
          <xdr:col>15360</xdr:col>
          <xdr:colOff>390525</xdr:colOff>
          <xdr:row>983035</xdr:row>
          <xdr:rowOff>104775</xdr:rowOff>
        </xdr:to>
        <xdr:sp macro="" textlink="">
          <xdr:nvSpPr>
            <xdr:cNvPr id="18385" name="Object 977" hidden="1">
              <a:extLst>
                <a:ext uri="{63B3BB69-23CF-44E3-9099-C40C66FF867C}">
                  <a14:compatExt spid="_x0000_s18385"/>
                </a:ext>
                <a:ext uri="{FF2B5EF4-FFF2-40B4-BE49-F238E27FC236}">
                  <a16:creationId xmlns:a16="http://schemas.microsoft.com/office/drawing/2014/main" id="{00000000-0008-0000-0000-0000D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0</xdr:row>
          <xdr:rowOff>38100</xdr:rowOff>
        </xdr:from>
        <xdr:to>
          <xdr:col>15616</xdr:col>
          <xdr:colOff>390525</xdr:colOff>
          <xdr:row>4</xdr:row>
          <xdr:rowOff>104775</xdr:rowOff>
        </xdr:to>
        <xdr:sp macro="" textlink="">
          <xdr:nvSpPr>
            <xdr:cNvPr id="18386" name="Object 978" hidden="1">
              <a:extLst>
                <a:ext uri="{63B3BB69-23CF-44E3-9099-C40C66FF867C}">
                  <a14:compatExt spid="_x0000_s18386"/>
                </a:ext>
                <a:ext uri="{FF2B5EF4-FFF2-40B4-BE49-F238E27FC236}">
                  <a16:creationId xmlns:a16="http://schemas.microsoft.com/office/drawing/2014/main" id="{00000000-0008-0000-0000-0000D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65527</xdr:row>
          <xdr:rowOff>38100</xdr:rowOff>
        </xdr:from>
        <xdr:to>
          <xdr:col>15616</xdr:col>
          <xdr:colOff>390525</xdr:colOff>
          <xdr:row>65531</xdr:row>
          <xdr:rowOff>104775</xdr:rowOff>
        </xdr:to>
        <xdr:sp macro="" textlink="">
          <xdr:nvSpPr>
            <xdr:cNvPr id="18387" name="Object 979" hidden="1">
              <a:extLst>
                <a:ext uri="{63B3BB69-23CF-44E3-9099-C40C66FF867C}">
                  <a14:compatExt spid="_x0000_s18387"/>
                </a:ext>
                <a:ext uri="{FF2B5EF4-FFF2-40B4-BE49-F238E27FC236}">
                  <a16:creationId xmlns:a16="http://schemas.microsoft.com/office/drawing/2014/main" id="{00000000-0008-0000-0000-0000D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131063</xdr:row>
          <xdr:rowOff>38100</xdr:rowOff>
        </xdr:from>
        <xdr:to>
          <xdr:col>15616</xdr:col>
          <xdr:colOff>390525</xdr:colOff>
          <xdr:row>131067</xdr:row>
          <xdr:rowOff>104775</xdr:rowOff>
        </xdr:to>
        <xdr:sp macro="" textlink="">
          <xdr:nvSpPr>
            <xdr:cNvPr id="18388" name="Object 980" hidden="1">
              <a:extLst>
                <a:ext uri="{63B3BB69-23CF-44E3-9099-C40C66FF867C}">
                  <a14:compatExt spid="_x0000_s18388"/>
                </a:ext>
                <a:ext uri="{FF2B5EF4-FFF2-40B4-BE49-F238E27FC236}">
                  <a16:creationId xmlns:a16="http://schemas.microsoft.com/office/drawing/2014/main" id="{00000000-0008-0000-0000-0000D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196599</xdr:row>
          <xdr:rowOff>38100</xdr:rowOff>
        </xdr:from>
        <xdr:to>
          <xdr:col>15616</xdr:col>
          <xdr:colOff>390525</xdr:colOff>
          <xdr:row>196603</xdr:row>
          <xdr:rowOff>104775</xdr:rowOff>
        </xdr:to>
        <xdr:sp macro="" textlink="">
          <xdr:nvSpPr>
            <xdr:cNvPr id="18389" name="Object 981" hidden="1">
              <a:extLst>
                <a:ext uri="{63B3BB69-23CF-44E3-9099-C40C66FF867C}">
                  <a14:compatExt spid="_x0000_s18389"/>
                </a:ext>
                <a:ext uri="{FF2B5EF4-FFF2-40B4-BE49-F238E27FC236}">
                  <a16:creationId xmlns:a16="http://schemas.microsoft.com/office/drawing/2014/main" id="{00000000-0008-0000-0000-0000D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262135</xdr:row>
          <xdr:rowOff>38100</xdr:rowOff>
        </xdr:from>
        <xdr:to>
          <xdr:col>15616</xdr:col>
          <xdr:colOff>390525</xdr:colOff>
          <xdr:row>262139</xdr:row>
          <xdr:rowOff>104775</xdr:rowOff>
        </xdr:to>
        <xdr:sp macro="" textlink="">
          <xdr:nvSpPr>
            <xdr:cNvPr id="18390" name="Object 982" hidden="1">
              <a:extLst>
                <a:ext uri="{63B3BB69-23CF-44E3-9099-C40C66FF867C}">
                  <a14:compatExt spid="_x0000_s18390"/>
                </a:ext>
                <a:ext uri="{FF2B5EF4-FFF2-40B4-BE49-F238E27FC236}">
                  <a16:creationId xmlns:a16="http://schemas.microsoft.com/office/drawing/2014/main" id="{00000000-0008-0000-0000-0000D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327671</xdr:row>
          <xdr:rowOff>38100</xdr:rowOff>
        </xdr:from>
        <xdr:to>
          <xdr:col>15616</xdr:col>
          <xdr:colOff>390525</xdr:colOff>
          <xdr:row>327675</xdr:row>
          <xdr:rowOff>104775</xdr:rowOff>
        </xdr:to>
        <xdr:sp macro="" textlink="">
          <xdr:nvSpPr>
            <xdr:cNvPr id="18391" name="Object 983" hidden="1">
              <a:extLst>
                <a:ext uri="{63B3BB69-23CF-44E3-9099-C40C66FF867C}">
                  <a14:compatExt spid="_x0000_s18391"/>
                </a:ext>
                <a:ext uri="{FF2B5EF4-FFF2-40B4-BE49-F238E27FC236}">
                  <a16:creationId xmlns:a16="http://schemas.microsoft.com/office/drawing/2014/main" id="{00000000-0008-0000-0000-0000D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393207</xdr:row>
          <xdr:rowOff>38100</xdr:rowOff>
        </xdr:from>
        <xdr:to>
          <xdr:col>15616</xdr:col>
          <xdr:colOff>390525</xdr:colOff>
          <xdr:row>393211</xdr:row>
          <xdr:rowOff>104775</xdr:rowOff>
        </xdr:to>
        <xdr:sp macro="" textlink="">
          <xdr:nvSpPr>
            <xdr:cNvPr id="18392" name="Object 984" hidden="1">
              <a:extLst>
                <a:ext uri="{63B3BB69-23CF-44E3-9099-C40C66FF867C}">
                  <a14:compatExt spid="_x0000_s18392"/>
                </a:ext>
                <a:ext uri="{FF2B5EF4-FFF2-40B4-BE49-F238E27FC236}">
                  <a16:creationId xmlns:a16="http://schemas.microsoft.com/office/drawing/2014/main" id="{00000000-0008-0000-0000-0000D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458743</xdr:row>
          <xdr:rowOff>38100</xdr:rowOff>
        </xdr:from>
        <xdr:to>
          <xdr:col>15616</xdr:col>
          <xdr:colOff>390525</xdr:colOff>
          <xdr:row>458747</xdr:row>
          <xdr:rowOff>104775</xdr:rowOff>
        </xdr:to>
        <xdr:sp macro="" textlink="">
          <xdr:nvSpPr>
            <xdr:cNvPr id="18393" name="Object 985" hidden="1">
              <a:extLst>
                <a:ext uri="{63B3BB69-23CF-44E3-9099-C40C66FF867C}">
                  <a14:compatExt spid="_x0000_s18393"/>
                </a:ext>
                <a:ext uri="{FF2B5EF4-FFF2-40B4-BE49-F238E27FC236}">
                  <a16:creationId xmlns:a16="http://schemas.microsoft.com/office/drawing/2014/main" id="{00000000-0008-0000-0000-0000D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524279</xdr:row>
          <xdr:rowOff>38100</xdr:rowOff>
        </xdr:from>
        <xdr:to>
          <xdr:col>15616</xdr:col>
          <xdr:colOff>390525</xdr:colOff>
          <xdr:row>524283</xdr:row>
          <xdr:rowOff>104775</xdr:rowOff>
        </xdr:to>
        <xdr:sp macro="" textlink="">
          <xdr:nvSpPr>
            <xdr:cNvPr id="18394" name="Object 986" hidden="1">
              <a:extLst>
                <a:ext uri="{63B3BB69-23CF-44E3-9099-C40C66FF867C}">
                  <a14:compatExt spid="_x0000_s18394"/>
                </a:ext>
                <a:ext uri="{FF2B5EF4-FFF2-40B4-BE49-F238E27FC236}">
                  <a16:creationId xmlns:a16="http://schemas.microsoft.com/office/drawing/2014/main" id="{00000000-0008-0000-0000-0000D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589815</xdr:row>
          <xdr:rowOff>38100</xdr:rowOff>
        </xdr:from>
        <xdr:to>
          <xdr:col>15616</xdr:col>
          <xdr:colOff>390525</xdr:colOff>
          <xdr:row>589819</xdr:row>
          <xdr:rowOff>104775</xdr:rowOff>
        </xdr:to>
        <xdr:sp macro="" textlink="">
          <xdr:nvSpPr>
            <xdr:cNvPr id="18395" name="Object 987" hidden="1">
              <a:extLst>
                <a:ext uri="{63B3BB69-23CF-44E3-9099-C40C66FF867C}">
                  <a14:compatExt spid="_x0000_s18395"/>
                </a:ext>
                <a:ext uri="{FF2B5EF4-FFF2-40B4-BE49-F238E27FC236}">
                  <a16:creationId xmlns:a16="http://schemas.microsoft.com/office/drawing/2014/main" id="{00000000-0008-0000-0000-0000D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655351</xdr:row>
          <xdr:rowOff>38100</xdr:rowOff>
        </xdr:from>
        <xdr:to>
          <xdr:col>15616</xdr:col>
          <xdr:colOff>390525</xdr:colOff>
          <xdr:row>655355</xdr:row>
          <xdr:rowOff>104775</xdr:rowOff>
        </xdr:to>
        <xdr:sp macro="" textlink="">
          <xdr:nvSpPr>
            <xdr:cNvPr id="18396" name="Object 988" hidden="1">
              <a:extLst>
                <a:ext uri="{63B3BB69-23CF-44E3-9099-C40C66FF867C}">
                  <a14:compatExt spid="_x0000_s18396"/>
                </a:ext>
                <a:ext uri="{FF2B5EF4-FFF2-40B4-BE49-F238E27FC236}">
                  <a16:creationId xmlns:a16="http://schemas.microsoft.com/office/drawing/2014/main" id="{00000000-0008-0000-0000-0000D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720887</xdr:row>
          <xdr:rowOff>38100</xdr:rowOff>
        </xdr:from>
        <xdr:to>
          <xdr:col>15616</xdr:col>
          <xdr:colOff>390525</xdr:colOff>
          <xdr:row>720891</xdr:row>
          <xdr:rowOff>104775</xdr:rowOff>
        </xdr:to>
        <xdr:sp macro="" textlink="">
          <xdr:nvSpPr>
            <xdr:cNvPr id="18397" name="Object 989" hidden="1">
              <a:extLst>
                <a:ext uri="{63B3BB69-23CF-44E3-9099-C40C66FF867C}">
                  <a14:compatExt spid="_x0000_s18397"/>
                </a:ext>
                <a:ext uri="{FF2B5EF4-FFF2-40B4-BE49-F238E27FC236}">
                  <a16:creationId xmlns:a16="http://schemas.microsoft.com/office/drawing/2014/main" id="{00000000-0008-0000-0000-0000D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786423</xdr:row>
          <xdr:rowOff>38100</xdr:rowOff>
        </xdr:from>
        <xdr:to>
          <xdr:col>15616</xdr:col>
          <xdr:colOff>390525</xdr:colOff>
          <xdr:row>786427</xdr:row>
          <xdr:rowOff>104775</xdr:rowOff>
        </xdr:to>
        <xdr:sp macro="" textlink="">
          <xdr:nvSpPr>
            <xdr:cNvPr id="18398" name="Object 990" hidden="1">
              <a:extLst>
                <a:ext uri="{63B3BB69-23CF-44E3-9099-C40C66FF867C}">
                  <a14:compatExt spid="_x0000_s18398"/>
                </a:ext>
                <a:ext uri="{FF2B5EF4-FFF2-40B4-BE49-F238E27FC236}">
                  <a16:creationId xmlns:a16="http://schemas.microsoft.com/office/drawing/2014/main" id="{00000000-0008-0000-0000-0000D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851959</xdr:row>
          <xdr:rowOff>38100</xdr:rowOff>
        </xdr:from>
        <xdr:to>
          <xdr:col>15616</xdr:col>
          <xdr:colOff>390525</xdr:colOff>
          <xdr:row>851963</xdr:row>
          <xdr:rowOff>104775</xdr:rowOff>
        </xdr:to>
        <xdr:sp macro="" textlink="">
          <xdr:nvSpPr>
            <xdr:cNvPr id="18399" name="Object 991" hidden="1">
              <a:extLst>
                <a:ext uri="{63B3BB69-23CF-44E3-9099-C40C66FF867C}">
                  <a14:compatExt spid="_x0000_s18399"/>
                </a:ext>
                <a:ext uri="{FF2B5EF4-FFF2-40B4-BE49-F238E27FC236}">
                  <a16:creationId xmlns:a16="http://schemas.microsoft.com/office/drawing/2014/main" id="{00000000-0008-0000-0000-0000D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917495</xdr:row>
          <xdr:rowOff>38100</xdr:rowOff>
        </xdr:from>
        <xdr:to>
          <xdr:col>15616</xdr:col>
          <xdr:colOff>390525</xdr:colOff>
          <xdr:row>917499</xdr:row>
          <xdr:rowOff>104775</xdr:rowOff>
        </xdr:to>
        <xdr:sp macro="" textlink="">
          <xdr:nvSpPr>
            <xdr:cNvPr id="18400" name="Object 992" hidden="1">
              <a:extLst>
                <a:ext uri="{63B3BB69-23CF-44E3-9099-C40C66FF867C}">
                  <a14:compatExt spid="_x0000_s18400"/>
                </a:ext>
                <a:ext uri="{FF2B5EF4-FFF2-40B4-BE49-F238E27FC236}">
                  <a16:creationId xmlns:a16="http://schemas.microsoft.com/office/drawing/2014/main" id="{00000000-0008-0000-0000-0000E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15615</xdr:col>
          <xdr:colOff>238125</xdr:colOff>
          <xdr:row>983031</xdr:row>
          <xdr:rowOff>38100</xdr:rowOff>
        </xdr:from>
        <xdr:to>
          <xdr:col>15616</xdr:col>
          <xdr:colOff>390525</xdr:colOff>
          <xdr:row>983035</xdr:row>
          <xdr:rowOff>104775</xdr:rowOff>
        </xdr:to>
        <xdr:sp macro="" textlink="">
          <xdr:nvSpPr>
            <xdr:cNvPr id="18401" name="Object 993" hidden="1">
              <a:extLst>
                <a:ext uri="{63B3BB69-23CF-44E3-9099-C40C66FF867C}">
                  <a14:compatExt spid="_x0000_s18401"/>
                </a:ext>
                <a:ext uri="{FF2B5EF4-FFF2-40B4-BE49-F238E27FC236}">
                  <a16:creationId xmlns:a16="http://schemas.microsoft.com/office/drawing/2014/main" id="{00000000-0008-0000-0000-0000E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0</xdr:row>
          <xdr:rowOff>38100</xdr:rowOff>
        </xdr:from>
        <xdr:to>
          <xdr:col>15872</xdr:col>
          <xdr:colOff>390525</xdr:colOff>
          <xdr:row>4</xdr:row>
          <xdr:rowOff>104775</xdr:rowOff>
        </xdr:to>
        <xdr:sp macro="" textlink="">
          <xdr:nvSpPr>
            <xdr:cNvPr id="18402" name="Object 994" hidden="1">
              <a:extLst>
                <a:ext uri="{63B3BB69-23CF-44E3-9099-C40C66FF867C}">
                  <a14:compatExt spid="_x0000_s18402"/>
                </a:ext>
                <a:ext uri="{FF2B5EF4-FFF2-40B4-BE49-F238E27FC236}">
                  <a16:creationId xmlns:a16="http://schemas.microsoft.com/office/drawing/2014/main" id="{00000000-0008-0000-0000-0000E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65527</xdr:row>
          <xdr:rowOff>38100</xdr:rowOff>
        </xdr:from>
        <xdr:to>
          <xdr:col>15872</xdr:col>
          <xdr:colOff>390525</xdr:colOff>
          <xdr:row>65531</xdr:row>
          <xdr:rowOff>104775</xdr:rowOff>
        </xdr:to>
        <xdr:sp macro="" textlink="">
          <xdr:nvSpPr>
            <xdr:cNvPr id="18403" name="Object 995" hidden="1">
              <a:extLst>
                <a:ext uri="{63B3BB69-23CF-44E3-9099-C40C66FF867C}">
                  <a14:compatExt spid="_x0000_s18403"/>
                </a:ext>
                <a:ext uri="{FF2B5EF4-FFF2-40B4-BE49-F238E27FC236}">
                  <a16:creationId xmlns:a16="http://schemas.microsoft.com/office/drawing/2014/main" id="{00000000-0008-0000-0000-0000E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131063</xdr:row>
          <xdr:rowOff>38100</xdr:rowOff>
        </xdr:from>
        <xdr:to>
          <xdr:col>15872</xdr:col>
          <xdr:colOff>390525</xdr:colOff>
          <xdr:row>131067</xdr:row>
          <xdr:rowOff>104775</xdr:rowOff>
        </xdr:to>
        <xdr:sp macro="" textlink="">
          <xdr:nvSpPr>
            <xdr:cNvPr id="18404" name="Object 996" hidden="1">
              <a:extLst>
                <a:ext uri="{63B3BB69-23CF-44E3-9099-C40C66FF867C}">
                  <a14:compatExt spid="_x0000_s18404"/>
                </a:ext>
                <a:ext uri="{FF2B5EF4-FFF2-40B4-BE49-F238E27FC236}">
                  <a16:creationId xmlns:a16="http://schemas.microsoft.com/office/drawing/2014/main" id="{00000000-0008-0000-0000-0000E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196599</xdr:row>
          <xdr:rowOff>38100</xdr:rowOff>
        </xdr:from>
        <xdr:to>
          <xdr:col>15872</xdr:col>
          <xdr:colOff>390525</xdr:colOff>
          <xdr:row>196603</xdr:row>
          <xdr:rowOff>104775</xdr:rowOff>
        </xdr:to>
        <xdr:sp macro="" textlink="">
          <xdr:nvSpPr>
            <xdr:cNvPr id="18405" name="Object 997" hidden="1">
              <a:extLst>
                <a:ext uri="{63B3BB69-23CF-44E3-9099-C40C66FF867C}">
                  <a14:compatExt spid="_x0000_s18405"/>
                </a:ext>
                <a:ext uri="{FF2B5EF4-FFF2-40B4-BE49-F238E27FC236}">
                  <a16:creationId xmlns:a16="http://schemas.microsoft.com/office/drawing/2014/main" id="{00000000-0008-0000-0000-0000E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262135</xdr:row>
          <xdr:rowOff>38100</xdr:rowOff>
        </xdr:from>
        <xdr:to>
          <xdr:col>15872</xdr:col>
          <xdr:colOff>390525</xdr:colOff>
          <xdr:row>262139</xdr:row>
          <xdr:rowOff>104775</xdr:rowOff>
        </xdr:to>
        <xdr:sp macro="" textlink="">
          <xdr:nvSpPr>
            <xdr:cNvPr id="18406" name="Object 998" hidden="1">
              <a:extLst>
                <a:ext uri="{63B3BB69-23CF-44E3-9099-C40C66FF867C}">
                  <a14:compatExt spid="_x0000_s18406"/>
                </a:ext>
                <a:ext uri="{FF2B5EF4-FFF2-40B4-BE49-F238E27FC236}">
                  <a16:creationId xmlns:a16="http://schemas.microsoft.com/office/drawing/2014/main" id="{00000000-0008-0000-0000-0000E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327671</xdr:row>
          <xdr:rowOff>38100</xdr:rowOff>
        </xdr:from>
        <xdr:to>
          <xdr:col>15872</xdr:col>
          <xdr:colOff>390525</xdr:colOff>
          <xdr:row>327675</xdr:row>
          <xdr:rowOff>104775</xdr:rowOff>
        </xdr:to>
        <xdr:sp macro="" textlink="">
          <xdr:nvSpPr>
            <xdr:cNvPr id="18407" name="Object 999" hidden="1">
              <a:extLst>
                <a:ext uri="{63B3BB69-23CF-44E3-9099-C40C66FF867C}">
                  <a14:compatExt spid="_x0000_s18407"/>
                </a:ext>
                <a:ext uri="{FF2B5EF4-FFF2-40B4-BE49-F238E27FC236}">
                  <a16:creationId xmlns:a16="http://schemas.microsoft.com/office/drawing/2014/main" id="{00000000-0008-0000-0000-0000E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393207</xdr:row>
          <xdr:rowOff>38100</xdr:rowOff>
        </xdr:from>
        <xdr:to>
          <xdr:col>15872</xdr:col>
          <xdr:colOff>390525</xdr:colOff>
          <xdr:row>393211</xdr:row>
          <xdr:rowOff>104775</xdr:rowOff>
        </xdr:to>
        <xdr:sp macro="" textlink="">
          <xdr:nvSpPr>
            <xdr:cNvPr id="18408" name="Object 1000" hidden="1">
              <a:extLst>
                <a:ext uri="{63B3BB69-23CF-44E3-9099-C40C66FF867C}">
                  <a14:compatExt spid="_x0000_s18408"/>
                </a:ext>
                <a:ext uri="{FF2B5EF4-FFF2-40B4-BE49-F238E27FC236}">
                  <a16:creationId xmlns:a16="http://schemas.microsoft.com/office/drawing/2014/main" id="{00000000-0008-0000-0000-0000E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458743</xdr:row>
          <xdr:rowOff>38100</xdr:rowOff>
        </xdr:from>
        <xdr:to>
          <xdr:col>15872</xdr:col>
          <xdr:colOff>390525</xdr:colOff>
          <xdr:row>458747</xdr:row>
          <xdr:rowOff>104775</xdr:rowOff>
        </xdr:to>
        <xdr:sp macro="" textlink="">
          <xdr:nvSpPr>
            <xdr:cNvPr id="18409" name="Object 1001" hidden="1">
              <a:extLst>
                <a:ext uri="{63B3BB69-23CF-44E3-9099-C40C66FF867C}">
                  <a14:compatExt spid="_x0000_s18409"/>
                </a:ext>
                <a:ext uri="{FF2B5EF4-FFF2-40B4-BE49-F238E27FC236}">
                  <a16:creationId xmlns:a16="http://schemas.microsoft.com/office/drawing/2014/main" id="{00000000-0008-0000-0000-0000E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524279</xdr:row>
          <xdr:rowOff>38100</xdr:rowOff>
        </xdr:from>
        <xdr:to>
          <xdr:col>15872</xdr:col>
          <xdr:colOff>390525</xdr:colOff>
          <xdr:row>524283</xdr:row>
          <xdr:rowOff>104775</xdr:rowOff>
        </xdr:to>
        <xdr:sp macro="" textlink="">
          <xdr:nvSpPr>
            <xdr:cNvPr id="18410" name="Object 1002" hidden="1">
              <a:extLst>
                <a:ext uri="{63B3BB69-23CF-44E3-9099-C40C66FF867C}">
                  <a14:compatExt spid="_x0000_s18410"/>
                </a:ext>
                <a:ext uri="{FF2B5EF4-FFF2-40B4-BE49-F238E27FC236}">
                  <a16:creationId xmlns:a16="http://schemas.microsoft.com/office/drawing/2014/main" id="{00000000-0008-0000-0000-0000E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589815</xdr:row>
          <xdr:rowOff>38100</xdr:rowOff>
        </xdr:from>
        <xdr:to>
          <xdr:col>15872</xdr:col>
          <xdr:colOff>390525</xdr:colOff>
          <xdr:row>589819</xdr:row>
          <xdr:rowOff>104775</xdr:rowOff>
        </xdr:to>
        <xdr:sp macro="" textlink="">
          <xdr:nvSpPr>
            <xdr:cNvPr id="18411" name="Object 1003" hidden="1">
              <a:extLst>
                <a:ext uri="{63B3BB69-23CF-44E3-9099-C40C66FF867C}">
                  <a14:compatExt spid="_x0000_s18411"/>
                </a:ext>
                <a:ext uri="{FF2B5EF4-FFF2-40B4-BE49-F238E27FC236}">
                  <a16:creationId xmlns:a16="http://schemas.microsoft.com/office/drawing/2014/main" id="{00000000-0008-0000-0000-0000E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655351</xdr:row>
          <xdr:rowOff>38100</xdr:rowOff>
        </xdr:from>
        <xdr:to>
          <xdr:col>15872</xdr:col>
          <xdr:colOff>390525</xdr:colOff>
          <xdr:row>655355</xdr:row>
          <xdr:rowOff>104775</xdr:rowOff>
        </xdr:to>
        <xdr:sp macro="" textlink="">
          <xdr:nvSpPr>
            <xdr:cNvPr id="18412" name="Object 1004" hidden="1">
              <a:extLst>
                <a:ext uri="{63B3BB69-23CF-44E3-9099-C40C66FF867C}">
                  <a14:compatExt spid="_x0000_s18412"/>
                </a:ext>
                <a:ext uri="{FF2B5EF4-FFF2-40B4-BE49-F238E27FC236}">
                  <a16:creationId xmlns:a16="http://schemas.microsoft.com/office/drawing/2014/main" id="{00000000-0008-0000-0000-0000E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720887</xdr:row>
          <xdr:rowOff>38100</xdr:rowOff>
        </xdr:from>
        <xdr:to>
          <xdr:col>15872</xdr:col>
          <xdr:colOff>390525</xdr:colOff>
          <xdr:row>720891</xdr:row>
          <xdr:rowOff>104775</xdr:rowOff>
        </xdr:to>
        <xdr:sp macro="" textlink="">
          <xdr:nvSpPr>
            <xdr:cNvPr id="18413" name="Object 1005" hidden="1">
              <a:extLst>
                <a:ext uri="{63B3BB69-23CF-44E3-9099-C40C66FF867C}">
                  <a14:compatExt spid="_x0000_s18413"/>
                </a:ext>
                <a:ext uri="{FF2B5EF4-FFF2-40B4-BE49-F238E27FC236}">
                  <a16:creationId xmlns:a16="http://schemas.microsoft.com/office/drawing/2014/main" id="{00000000-0008-0000-0000-0000E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786423</xdr:row>
          <xdr:rowOff>38100</xdr:rowOff>
        </xdr:from>
        <xdr:to>
          <xdr:col>15872</xdr:col>
          <xdr:colOff>390525</xdr:colOff>
          <xdr:row>786427</xdr:row>
          <xdr:rowOff>104775</xdr:rowOff>
        </xdr:to>
        <xdr:sp macro="" textlink="">
          <xdr:nvSpPr>
            <xdr:cNvPr id="18414" name="Object 1006" hidden="1">
              <a:extLst>
                <a:ext uri="{63B3BB69-23CF-44E3-9099-C40C66FF867C}">
                  <a14:compatExt spid="_x0000_s18414"/>
                </a:ext>
                <a:ext uri="{FF2B5EF4-FFF2-40B4-BE49-F238E27FC236}">
                  <a16:creationId xmlns:a16="http://schemas.microsoft.com/office/drawing/2014/main" id="{00000000-0008-0000-0000-0000E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851959</xdr:row>
          <xdr:rowOff>38100</xdr:rowOff>
        </xdr:from>
        <xdr:to>
          <xdr:col>15872</xdr:col>
          <xdr:colOff>390525</xdr:colOff>
          <xdr:row>851963</xdr:row>
          <xdr:rowOff>104775</xdr:rowOff>
        </xdr:to>
        <xdr:sp macro="" textlink="">
          <xdr:nvSpPr>
            <xdr:cNvPr id="18415" name="Object 1007" hidden="1">
              <a:extLst>
                <a:ext uri="{63B3BB69-23CF-44E3-9099-C40C66FF867C}">
                  <a14:compatExt spid="_x0000_s18415"/>
                </a:ext>
                <a:ext uri="{FF2B5EF4-FFF2-40B4-BE49-F238E27FC236}">
                  <a16:creationId xmlns:a16="http://schemas.microsoft.com/office/drawing/2014/main" id="{00000000-0008-0000-0000-0000E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917495</xdr:row>
          <xdr:rowOff>38100</xdr:rowOff>
        </xdr:from>
        <xdr:to>
          <xdr:col>15872</xdr:col>
          <xdr:colOff>390525</xdr:colOff>
          <xdr:row>917499</xdr:row>
          <xdr:rowOff>104775</xdr:rowOff>
        </xdr:to>
        <xdr:sp macro="" textlink="">
          <xdr:nvSpPr>
            <xdr:cNvPr id="18416" name="Object 1008" hidden="1">
              <a:extLst>
                <a:ext uri="{63B3BB69-23CF-44E3-9099-C40C66FF867C}">
                  <a14:compatExt spid="_x0000_s18416"/>
                </a:ext>
                <a:ext uri="{FF2B5EF4-FFF2-40B4-BE49-F238E27FC236}">
                  <a16:creationId xmlns:a16="http://schemas.microsoft.com/office/drawing/2014/main" id="{00000000-0008-0000-0000-0000F0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15871</xdr:col>
          <xdr:colOff>238125</xdr:colOff>
          <xdr:row>983031</xdr:row>
          <xdr:rowOff>38100</xdr:rowOff>
        </xdr:from>
        <xdr:to>
          <xdr:col>15872</xdr:col>
          <xdr:colOff>390525</xdr:colOff>
          <xdr:row>983035</xdr:row>
          <xdr:rowOff>104775</xdr:rowOff>
        </xdr:to>
        <xdr:sp macro="" textlink="">
          <xdr:nvSpPr>
            <xdr:cNvPr id="18417" name="Object 1009" hidden="1">
              <a:extLst>
                <a:ext uri="{63B3BB69-23CF-44E3-9099-C40C66FF867C}">
                  <a14:compatExt spid="_x0000_s18417"/>
                </a:ext>
                <a:ext uri="{FF2B5EF4-FFF2-40B4-BE49-F238E27FC236}">
                  <a16:creationId xmlns:a16="http://schemas.microsoft.com/office/drawing/2014/main" id="{00000000-0008-0000-0000-0000F1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0</xdr:row>
          <xdr:rowOff>38100</xdr:rowOff>
        </xdr:from>
        <xdr:to>
          <xdr:col>16128</xdr:col>
          <xdr:colOff>390525</xdr:colOff>
          <xdr:row>4</xdr:row>
          <xdr:rowOff>104775</xdr:rowOff>
        </xdr:to>
        <xdr:sp macro="" textlink="">
          <xdr:nvSpPr>
            <xdr:cNvPr id="18418" name="Object 1010" hidden="1">
              <a:extLst>
                <a:ext uri="{63B3BB69-23CF-44E3-9099-C40C66FF867C}">
                  <a14:compatExt spid="_x0000_s18418"/>
                </a:ext>
                <a:ext uri="{FF2B5EF4-FFF2-40B4-BE49-F238E27FC236}">
                  <a16:creationId xmlns:a16="http://schemas.microsoft.com/office/drawing/2014/main" id="{00000000-0008-0000-0000-0000F2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65527</xdr:row>
          <xdr:rowOff>38100</xdr:rowOff>
        </xdr:from>
        <xdr:to>
          <xdr:col>16128</xdr:col>
          <xdr:colOff>390525</xdr:colOff>
          <xdr:row>65531</xdr:row>
          <xdr:rowOff>104775</xdr:rowOff>
        </xdr:to>
        <xdr:sp macro="" textlink="">
          <xdr:nvSpPr>
            <xdr:cNvPr id="18419" name="Object 1011" hidden="1">
              <a:extLst>
                <a:ext uri="{63B3BB69-23CF-44E3-9099-C40C66FF867C}">
                  <a14:compatExt spid="_x0000_s18419"/>
                </a:ext>
                <a:ext uri="{FF2B5EF4-FFF2-40B4-BE49-F238E27FC236}">
                  <a16:creationId xmlns:a16="http://schemas.microsoft.com/office/drawing/2014/main" id="{00000000-0008-0000-0000-0000F3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131063</xdr:row>
          <xdr:rowOff>38100</xdr:rowOff>
        </xdr:from>
        <xdr:to>
          <xdr:col>16128</xdr:col>
          <xdr:colOff>390525</xdr:colOff>
          <xdr:row>131067</xdr:row>
          <xdr:rowOff>104775</xdr:rowOff>
        </xdr:to>
        <xdr:sp macro="" textlink="">
          <xdr:nvSpPr>
            <xdr:cNvPr id="18420" name="Object 1012" hidden="1">
              <a:extLst>
                <a:ext uri="{63B3BB69-23CF-44E3-9099-C40C66FF867C}">
                  <a14:compatExt spid="_x0000_s18420"/>
                </a:ext>
                <a:ext uri="{FF2B5EF4-FFF2-40B4-BE49-F238E27FC236}">
                  <a16:creationId xmlns:a16="http://schemas.microsoft.com/office/drawing/2014/main" id="{00000000-0008-0000-0000-0000F4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196599</xdr:row>
          <xdr:rowOff>38100</xdr:rowOff>
        </xdr:from>
        <xdr:to>
          <xdr:col>16128</xdr:col>
          <xdr:colOff>390525</xdr:colOff>
          <xdr:row>196603</xdr:row>
          <xdr:rowOff>104775</xdr:rowOff>
        </xdr:to>
        <xdr:sp macro="" textlink="">
          <xdr:nvSpPr>
            <xdr:cNvPr id="18421" name="Object 1013" hidden="1">
              <a:extLst>
                <a:ext uri="{63B3BB69-23CF-44E3-9099-C40C66FF867C}">
                  <a14:compatExt spid="_x0000_s18421"/>
                </a:ext>
                <a:ext uri="{FF2B5EF4-FFF2-40B4-BE49-F238E27FC236}">
                  <a16:creationId xmlns:a16="http://schemas.microsoft.com/office/drawing/2014/main" id="{00000000-0008-0000-0000-0000F5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262135</xdr:row>
          <xdr:rowOff>38100</xdr:rowOff>
        </xdr:from>
        <xdr:to>
          <xdr:col>16128</xdr:col>
          <xdr:colOff>390525</xdr:colOff>
          <xdr:row>262139</xdr:row>
          <xdr:rowOff>104775</xdr:rowOff>
        </xdr:to>
        <xdr:sp macro="" textlink="">
          <xdr:nvSpPr>
            <xdr:cNvPr id="18422" name="Object 1014" hidden="1">
              <a:extLst>
                <a:ext uri="{63B3BB69-23CF-44E3-9099-C40C66FF867C}">
                  <a14:compatExt spid="_x0000_s18422"/>
                </a:ext>
                <a:ext uri="{FF2B5EF4-FFF2-40B4-BE49-F238E27FC236}">
                  <a16:creationId xmlns:a16="http://schemas.microsoft.com/office/drawing/2014/main" id="{00000000-0008-0000-0000-0000F6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327671</xdr:row>
          <xdr:rowOff>38100</xdr:rowOff>
        </xdr:from>
        <xdr:to>
          <xdr:col>16128</xdr:col>
          <xdr:colOff>390525</xdr:colOff>
          <xdr:row>327675</xdr:row>
          <xdr:rowOff>104775</xdr:rowOff>
        </xdr:to>
        <xdr:sp macro="" textlink="">
          <xdr:nvSpPr>
            <xdr:cNvPr id="18423" name="Object 1015" hidden="1">
              <a:extLst>
                <a:ext uri="{63B3BB69-23CF-44E3-9099-C40C66FF867C}">
                  <a14:compatExt spid="_x0000_s18423"/>
                </a:ext>
                <a:ext uri="{FF2B5EF4-FFF2-40B4-BE49-F238E27FC236}">
                  <a16:creationId xmlns:a16="http://schemas.microsoft.com/office/drawing/2014/main" id="{00000000-0008-0000-0000-0000F7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393207</xdr:row>
          <xdr:rowOff>38100</xdr:rowOff>
        </xdr:from>
        <xdr:to>
          <xdr:col>16128</xdr:col>
          <xdr:colOff>390525</xdr:colOff>
          <xdr:row>393211</xdr:row>
          <xdr:rowOff>104775</xdr:rowOff>
        </xdr:to>
        <xdr:sp macro="" textlink="">
          <xdr:nvSpPr>
            <xdr:cNvPr id="18424" name="Object 1016" hidden="1">
              <a:extLst>
                <a:ext uri="{63B3BB69-23CF-44E3-9099-C40C66FF867C}">
                  <a14:compatExt spid="_x0000_s18424"/>
                </a:ext>
                <a:ext uri="{FF2B5EF4-FFF2-40B4-BE49-F238E27FC236}">
                  <a16:creationId xmlns:a16="http://schemas.microsoft.com/office/drawing/2014/main" id="{00000000-0008-0000-0000-0000F8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458743</xdr:row>
          <xdr:rowOff>38100</xdr:rowOff>
        </xdr:from>
        <xdr:to>
          <xdr:col>16128</xdr:col>
          <xdr:colOff>390525</xdr:colOff>
          <xdr:row>458747</xdr:row>
          <xdr:rowOff>104775</xdr:rowOff>
        </xdr:to>
        <xdr:sp macro="" textlink="">
          <xdr:nvSpPr>
            <xdr:cNvPr id="18425" name="Object 1017" hidden="1">
              <a:extLst>
                <a:ext uri="{63B3BB69-23CF-44E3-9099-C40C66FF867C}">
                  <a14:compatExt spid="_x0000_s18425"/>
                </a:ext>
                <a:ext uri="{FF2B5EF4-FFF2-40B4-BE49-F238E27FC236}">
                  <a16:creationId xmlns:a16="http://schemas.microsoft.com/office/drawing/2014/main" id="{00000000-0008-0000-0000-0000F9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524279</xdr:row>
          <xdr:rowOff>38100</xdr:rowOff>
        </xdr:from>
        <xdr:to>
          <xdr:col>16128</xdr:col>
          <xdr:colOff>390525</xdr:colOff>
          <xdr:row>524283</xdr:row>
          <xdr:rowOff>104775</xdr:rowOff>
        </xdr:to>
        <xdr:sp macro="" textlink="">
          <xdr:nvSpPr>
            <xdr:cNvPr id="18426" name="Object 1018" hidden="1">
              <a:extLst>
                <a:ext uri="{63B3BB69-23CF-44E3-9099-C40C66FF867C}">
                  <a14:compatExt spid="_x0000_s18426"/>
                </a:ext>
                <a:ext uri="{FF2B5EF4-FFF2-40B4-BE49-F238E27FC236}">
                  <a16:creationId xmlns:a16="http://schemas.microsoft.com/office/drawing/2014/main" id="{00000000-0008-0000-0000-0000FA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589815</xdr:row>
          <xdr:rowOff>38100</xdr:rowOff>
        </xdr:from>
        <xdr:to>
          <xdr:col>16128</xdr:col>
          <xdr:colOff>390525</xdr:colOff>
          <xdr:row>589819</xdr:row>
          <xdr:rowOff>104775</xdr:rowOff>
        </xdr:to>
        <xdr:sp macro="" textlink="">
          <xdr:nvSpPr>
            <xdr:cNvPr id="18427" name="Object 1019" hidden="1">
              <a:extLst>
                <a:ext uri="{63B3BB69-23CF-44E3-9099-C40C66FF867C}">
                  <a14:compatExt spid="_x0000_s18427"/>
                </a:ext>
                <a:ext uri="{FF2B5EF4-FFF2-40B4-BE49-F238E27FC236}">
                  <a16:creationId xmlns:a16="http://schemas.microsoft.com/office/drawing/2014/main" id="{00000000-0008-0000-0000-0000FB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655351</xdr:row>
          <xdr:rowOff>38100</xdr:rowOff>
        </xdr:from>
        <xdr:to>
          <xdr:col>16128</xdr:col>
          <xdr:colOff>390525</xdr:colOff>
          <xdr:row>655355</xdr:row>
          <xdr:rowOff>104775</xdr:rowOff>
        </xdr:to>
        <xdr:sp macro="" textlink="">
          <xdr:nvSpPr>
            <xdr:cNvPr id="18428" name="Object 1020" hidden="1">
              <a:extLst>
                <a:ext uri="{63B3BB69-23CF-44E3-9099-C40C66FF867C}">
                  <a14:compatExt spid="_x0000_s18428"/>
                </a:ext>
                <a:ext uri="{FF2B5EF4-FFF2-40B4-BE49-F238E27FC236}">
                  <a16:creationId xmlns:a16="http://schemas.microsoft.com/office/drawing/2014/main" id="{00000000-0008-0000-0000-0000FC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720887</xdr:row>
          <xdr:rowOff>38100</xdr:rowOff>
        </xdr:from>
        <xdr:to>
          <xdr:col>16128</xdr:col>
          <xdr:colOff>390525</xdr:colOff>
          <xdr:row>720891</xdr:row>
          <xdr:rowOff>104775</xdr:rowOff>
        </xdr:to>
        <xdr:sp macro="" textlink="">
          <xdr:nvSpPr>
            <xdr:cNvPr id="18429" name="Object 1021" hidden="1">
              <a:extLst>
                <a:ext uri="{63B3BB69-23CF-44E3-9099-C40C66FF867C}">
                  <a14:compatExt spid="_x0000_s18429"/>
                </a:ext>
                <a:ext uri="{FF2B5EF4-FFF2-40B4-BE49-F238E27FC236}">
                  <a16:creationId xmlns:a16="http://schemas.microsoft.com/office/drawing/2014/main" id="{00000000-0008-0000-0000-0000FD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786423</xdr:row>
          <xdr:rowOff>38100</xdr:rowOff>
        </xdr:from>
        <xdr:to>
          <xdr:col>16128</xdr:col>
          <xdr:colOff>390525</xdr:colOff>
          <xdr:row>786427</xdr:row>
          <xdr:rowOff>104775</xdr:rowOff>
        </xdr:to>
        <xdr:sp macro="" textlink="">
          <xdr:nvSpPr>
            <xdr:cNvPr id="18430" name="Object 1022" hidden="1">
              <a:extLst>
                <a:ext uri="{63B3BB69-23CF-44E3-9099-C40C66FF867C}">
                  <a14:compatExt spid="_x0000_s18430"/>
                </a:ext>
                <a:ext uri="{FF2B5EF4-FFF2-40B4-BE49-F238E27FC236}">
                  <a16:creationId xmlns:a16="http://schemas.microsoft.com/office/drawing/2014/main" id="{00000000-0008-0000-0000-0000FE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851959</xdr:row>
          <xdr:rowOff>38100</xdr:rowOff>
        </xdr:from>
        <xdr:to>
          <xdr:col>16128</xdr:col>
          <xdr:colOff>390525</xdr:colOff>
          <xdr:row>851963</xdr:row>
          <xdr:rowOff>104775</xdr:rowOff>
        </xdr:to>
        <xdr:sp macro="" textlink="">
          <xdr:nvSpPr>
            <xdr:cNvPr id="18431" name="Object 1023" hidden="1">
              <a:extLst>
                <a:ext uri="{63B3BB69-23CF-44E3-9099-C40C66FF867C}">
                  <a14:compatExt spid="_x0000_s18431"/>
                </a:ext>
                <a:ext uri="{FF2B5EF4-FFF2-40B4-BE49-F238E27FC236}">
                  <a16:creationId xmlns:a16="http://schemas.microsoft.com/office/drawing/2014/main" id="{00000000-0008-0000-0000-0000FF47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917495</xdr:row>
          <xdr:rowOff>38100</xdr:rowOff>
        </xdr:from>
        <xdr:to>
          <xdr:col>16128</xdr:col>
          <xdr:colOff>390525</xdr:colOff>
          <xdr:row>917499</xdr:row>
          <xdr:rowOff>104775</xdr:rowOff>
        </xdr:to>
        <xdr:sp macro="" textlink="">
          <xdr:nvSpPr>
            <xdr:cNvPr id="29696" name="Object 1024" hidden="1">
              <a:extLst>
                <a:ext uri="{63B3BB69-23CF-44E3-9099-C40C66FF867C}">
                  <a14:compatExt spid="_x0000_s29696"/>
                </a:ext>
                <a:ext uri="{FF2B5EF4-FFF2-40B4-BE49-F238E27FC236}">
                  <a16:creationId xmlns:a16="http://schemas.microsoft.com/office/drawing/2014/main" id="{00000000-0008-0000-0000-000000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16127</xdr:col>
          <xdr:colOff>238125</xdr:colOff>
          <xdr:row>983031</xdr:row>
          <xdr:rowOff>38100</xdr:rowOff>
        </xdr:from>
        <xdr:to>
          <xdr:col>16128</xdr:col>
          <xdr:colOff>390525</xdr:colOff>
          <xdr:row>983035</xdr:row>
          <xdr:rowOff>104775</xdr:rowOff>
        </xdr:to>
        <xdr:sp macro="" textlink="">
          <xdr:nvSpPr>
            <xdr:cNvPr id="29697" name="Object 1025" hidden="1">
              <a:extLst>
                <a:ext uri="{63B3BB69-23CF-44E3-9099-C40C66FF867C}">
                  <a14:compatExt spid="_x0000_s29697"/>
                </a:ext>
                <a:ext uri="{FF2B5EF4-FFF2-40B4-BE49-F238E27FC236}">
                  <a16:creationId xmlns:a16="http://schemas.microsoft.com/office/drawing/2014/main" id="{00000000-0008-0000-0000-0000017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blipFill dpi="0" rotWithShape="0">
              <a:blip xmlns:r="http://schemas.openxmlformats.org/officeDocument/2006/relationships"/>
              <a:srcRect/>
              <a:stretch>
                <a:fillRect/>
              </a:stretch>
            </a:blipFill>
            <a:ln w="9525">
              <a:solidFill>
                <a:srgbClr val="000000" mc:Ignorable="a14" a14:legacySpreadsheetColorIndex="64"/>
              </a:solidFill>
              <a:miter lim="800000"/>
              <a:headEnd/>
              <a:tailEnd/>
            </a:ln>
          </xdr:spPr>
        </xdr:sp>
        <xdr:clientData/>
      </xdr:twoCellAnchor>
    </mc:Choice>
    <mc:Fallback/>
  </mc:AlternateContent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57150</xdr:colOff>
          <xdr:row>0</xdr:row>
          <xdr:rowOff>0</xdr:rowOff>
        </xdr:from>
        <xdr:to>
          <xdr:col>1</xdr:col>
          <xdr:colOff>352425</xdr:colOff>
          <xdr:row>0</xdr:row>
          <xdr:rowOff>0</xdr:rowOff>
        </xdr:to>
        <xdr:sp macro="" textlink="">
          <xdr:nvSpPr>
            <xdr:cNvPr id="28674" name="Object 2" hidden="1">
              <a:extLst>
                <a:ext uri="{63B3BB69-23CF-44E3-9099-C40C66FF867C}">
                  <a14:compatExt spid="_x0000_s28674"/>
                </a:ext>
                <a:ext uri="{FF2B5EF4-FFF2-40B4-BE49-F238E27FC236}">
                  <a16:creationId xmlns:a16="http://schemas.microsoft.com/office/drawing/2014/main" id="{00000000-0008-0000-0100-000002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57150</xdr:colOff>
          <xdr:row>0</xdr:row>
          <xdr:rowOff>0</xdr:rowOff>
        </xdr:from>
        <xdr:to>
          <xdr:col>1</xdr:col>
          <xdr:colOff>352425</xdr:colOff>
          <xdr:row>0</xdr:row>
          <xdr:rowOff>0</xdr:rowOff>
        </xdr:to>
        <xdr:sp macro="" textlink="">
          <xdr:nvSpPr>
            <xdr:cNvPr id="28675" name="Object 3" hidden="1">
              <a:extLst>
                <a:ext uri="{63B3BB69-23CF-44E3-9099-C40C66FF867C}">
                  <a14:compatExt spid="_x0000_s28675"/>
                </a:ext>
                <a:ext uri="{FF2B5EF4-FFF2-40B4-BE49-F238E27FC236}">
                  <a16:creationId xmlns:a16="http://schemas.microsoft.com/office/drawing/2014/main" id="{00000000-0008-0000-0100-0000037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0</xdr:col>
          <xdr:colOff>66675</xdr:colOff>
          <xdr:row>0</xdr:row>
          <xdr:rowOff>76200</xdr:rowOff>
        </xdr:from>
        <xdr:to>
          <xdr:col>0</xdr:col>
          <xdr:colOff>752475</xdr:colOff>
          <xdr:row>5</xdr:row>
          <xdr:rowOff>9525</xdr:rowOff>
        </xdr:to>
        <xdr:sp macro="" textlink="">
          <xdr:nvSpPr>
            <xdr:cNvPr id="32770" name="Object 2" hidden="1">
              <a:extLst>
                <a:ext uri="{63B3BB69-23CF-44E3-9099-C40C66FF867C}">
                  <a14:compatExt spid="_x0000_s32770"/>
                </a:ext>
                <a:ext uri="{FF2B5EF4-FFF2-40B4-BE49-F238E27FC236}">
                  <a16:creationId xmlns:a16="http://schemas.microsoft.com/office/drawing/2014/main" id="{00000000-0008-0000-0300-0000028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extLst>
              <a:ext uri="{909E8E84-426E-40DD-AFC4-6F175D3DCCD1}">
                <a14:hiddenFill>
                  <a:solidFill>
                    <a:srgbClr val="FFFFFF"/>
                  </a:solidFill>
                </a14:hiddenFill>
              </a:ext>
            </a:extLst>
          </xdr:spPr>
        </xdr:sp>
        <xdr:clientData/>
      </xdr:twoCellAnchor>
    </mc:Choice>
    <mc:Fallback/>
  </mc:AlternateContent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1" Type="http://schemas.openxmlformats.org/officeDocument/2006/relationships/oleObject" Target="../embeddings/oleObject17.bin"/><Relationship Id="rId170" Type="http://schemas.openxmlformats.org/officeDocument/2006/relationships/oleObject" Target="../embeddings/oleObject166.bin"/><Relationship Id="rId836" Type="http://schemas.openxmlformats.org/officeDocument/2006/relationships/oleObject" Target="../embeddings/oleObject832.bin"/><Relationship Id="rId1021" Type="http://schemas.openxmlformats.org/officeDocument/2006/relationships/oleObject" Target="../embeddings/oleObject1017.bin"/><Relationship Id="rId268" Type="http://schemas.openxmlformats.org/officeDocument/2006/relationships/oleObject" Target="../embeddings/oleObject264.bin"/><Relationship Id="rId475" Type="http://schemas.openxmlformats.org/officeDocument/2006/relationships/oleObject" Target="../embeddings/oleObject471.bin"/><Relationship Id="rId682" Type="http://schemas.openxmlformats.org/officeDocument/2006/relationships/oleObject" Target="../embeddings/oleObject678.bin"/><Relationship Id="rId903" Type="http://schemas.openxmlformats.org/officeDocument/2006/relationships/oleObject" Target="../embeddings/oleObject899.bin"/><Relationship Id="rId32" Type="http://schemas.openxmlformats.org/officeDocument/2006/relationships/oleObject" Target="../embeddings/oleObject28.bin"/><Relationship Id="rId128" Type="http://schemas.openxmlformats.org/officeDocument/2006/relationships/oleObject" Target="../embeddings/oleObject124.bin"/><Relationship Id="rId335" Type="http://schemas.openxmlformats.org/officeDocument/2006/relationships/oleObject" Target="../embeddings/oleObject331.bin"/><Relationship Id="rId542" Type="http://schemas.openxmlformats.org/officeDocument/2006/relationships/oleObject" Target="../embeddings/oleObject538.bin"/><Relationship Id="rId987" Type="http://schemas.openxmlformats.org/officeDocument/2006/relationships/oleObject" Target="../embeddings/oleObject983.bin"/><Relationship Id="rId181" Type="http://schemas.openxmlformats.org/officeDocument/2006/relationships/oleObject" Target="../embeddings/oleObject177.bin"/><Relationship Id="rId402" Type="http://schemas.openxmlformats.org/officeDocument/2006/relationships/oleObject" Target="../embeddings/oleObject398.bin"/><Relationship Id="rId847" Type="http://schemas.openxmlformats.org/officeDocument/2006/relationships/oleObject" Target="../embeddings/oleObject843.bin"/><Relationship Id="rId279" Type="http://schemas.openxmlformats.org/officeDocument/2006/relationships/oleObject" Target="../embeddings/oleObject275.bin"/><Relationship Id="rId486" Type="http://schemas.openxmlformats.org/officeDocument/2006/relationships/oleObject" Target="../embeddings/oleObject482.bin"/><Relationship Id="rId693" Type="http://schemas.openxmlformats.org/officeDocument/2006/relationships/oleObject" Target="../embeddings/oleObject689.bin"/><Relationship Id="rId707" Type="http://schemas.openxmlformats.org/officeDocument/2006/relationships/oleObject" Target="../embeddings/oleObject703.bin"/><Relationship Id="rId914" Type="http://schemas.openxmlformats.org/officeDocument/2006/relationships/oleObject" Target="../embeddings/oleObject910.bin"/><Relationship Id="rId43" Type="http://schemas.openxmlformats.org/officeDocument/2006/relationships/oleObject" Target="../embeddings/oleObject39.bin"/><Relationship Id="rId139" Type="http://schemas.openxmlformats.org/officeDocument/2006/relationships/oleObject" Target="../embeddings/oleObject135.bin"/><Relationship Id="rId346" Type="http://schemas.openxmlformats.org/officeDocument/2006/relationships/oleObject" Target="../embeddings/oleObject342.bin"/><Relationship Id="rId553" Type="http://schemas.openxmlformats.org/officeDocument/2006/relationships/oleObject" Target="../embeddings/oleObject549.bin"/><Relationship Id="rId760" Type="http://schemas.openxmlformats.org/officeDocument/2006/relationships/oleObject" Target="../embeddings/oleObject756.bin"/><Relationship Id="rId998" Type="http://schemas.openxmlformats.org/officeDocument/2006/relationships/oleObject" Target="../embeddings/oleObject994.bin"/><Relationship Id="rId192" Type="http://schemas.openxmlformats.org/officeDocument/2006/relationships/oleObject" Target="../embeddings/oleObject188.bin"/><Relationship Id="rId206" Type="http://schemas.openxmlformats.org/officeDocument/2006/relationships/oleObject" Target="../embeddings/oleObject202.bin"/><Relationship Id="rId413" Type="http://schemas.openxmlformats.org/officeDocument/2006/relationships/oleObject" Target="../embeddings/oleObject409.bin"/><Relationship Id="rId858" Type="http://schemas.openxmlformats.org/officeDocument/2006/relationships/oleObject" Target="../embeddings/oleObject854.bin"/><Relationship Id="rId497" Type="http://schemas.openxmlformats.org/officeDocument/2006/relationships/oleObject" Target="../embeddings/oleObject493.bin"/><Relationship Id="rId620" Type="http://schemas.openxmlformats.org/officeDocument/2006/relationships/oleObject" Target="../embeddings/oleObject616.bin"/><Relationship Id="rId718" Type="http://schemas.openxmlformats.org/officeDocument/2006/relationships/oleObject" Target="../embeddings/oleObject714.bin"/><Relationship Id="rId925" Type="http://schemas.openxmlformats.org/officeDocument/2006/relationships/oleObject" Target="../embeddings/oleObject921.bin"/><Relationship Id="rId357" Type="http://schemas.openxmlformats.org/officeDocument/2006/relationships/oleObject" Target="../embeddings/oleObject353.bin"/><Relationship Id="rId54" Type="http://schemas.openxmlformats.org/officeDocument/2006/relationships/oleObject" Target="../embeddings/oleObject50.bin"/><Relationship Id="rId217" Type="http://schemas.openxmlformats.org/officeDocument/2006/relationships/oleObject" Target="../embeddings/oleObject213.bin"/><Relationship Id="rId564" Type="http://schemas.openxmlformats.org/officeDocument/2006/relationships/oleObject" Target="../embeddings/oleObject560.bin"/><Relationship Id="rId771" Type="http://schemas.openxmlformats.org/officeDocument/2006/relationships/oleObject" Target="../embeddings/oleObject767.bin"/><Relationship Id="rId869" Type="http://schemas.openxmlformats.org/officeDocument/2006/relationships/oleObject" Target="../embeddings/oleObject865.bin"/><Relationship Id="rId424" Type="http://schemas.openxmlformats.org/officeDocument/2006/relationships/oleObject" Target="../embeddings/oleObject420.bin"/><Relationship Id="rId631" Type="http://schemas.openxmlformats.org/officeDocument/2006/relationships/oleObject" Target="../embeddings/oleObject627.bin"/><Relationship Id="rId729" Type="http://schemas.openxmlformats.org/officeDocument/2006/relationships/oleObject" Target="../embeddings/oleObject725.bin"/><Relationship Id="rId270" Type="http://schemas.openxmlformats.org/officeDocument/2006/relationships/oleObject" Target="../embeddings/oleObject266.bin"/><Relationship Id="rId936" Type="http://schemas.openxmlformats.org/officeDocument/2006/relationships/oleObject" Target="../embeddings/oleObject932.bin"/><Relationship Id="rId65" Type="http://schemas.openxmlformats.org/officeDocument/2006/relationships/oleObject" Target="../embeddings/oleObject61.bin"/><Relationship Id="rId130" Type="http://schemas.openxmlformats.org/officeDocument/2006/relationships/oleObject" Target="../embeddings/oleObject126.bin"/><Relationship Id="rId368" Type="http://schemas.openxmlformats.org/officeDocument/2006/relationships/oleObject" Target="../embeddings/oleObject364.bin"/><Relationship Id="rId575" Type="http://schemas.openxmlformats.org/officeDocument/2006/relationships/oleObject" Target="../embeddings/oleObject571.bin"/><Relationship Id="rId782" Type="http://schemas.openxmlformats.org/officeDocument/2006/relationships/oleObject" Target="../embeddings/oleObject778.bin"/><Relationship Id="rId228" Type="http://schemas.openxmlformats.org/officeDocument/2006/relationships/oleObject" Target="../embeddings/oleObject224.bin"/><Relationship Id="rId435" Type="http://schemas.openxmlformats.org/officeDocument/2006/relationships/oleObject" Target="../embeddings/oleObject431.bin"/><Relationship Id="rId642" Type="http://schemas.openxmlformats.org/officeDocument/2006/relationships/oleObject" Target="../embeddings/oleObject638.bin"/><Relationship Id="rId281" Type="http://schemas.openxmlformats.org/officeDocument/2006/relationships/oleObject" Target="../embeddings/oleObject277.bin"/><Relationship Id="rId502" Type="http://schemas.openxmlformats.org/officeDocument/2006/relationships/oleObject" Target="../embeddings/oleObject498.bin"/><Relationship Id="rId947" Type="http://schemas.openxmlformats.org/officeDocument/2006/relationships/oleObject" Target="../embeddings/oleObject943.bin"/><Relationship Id="rId76" Type="http://schemas.openxmlformats.org/officeDocument/2006/relationships/oleObject" Target="../embeddings/oleObject72.bin"/><Relationship Id="rId141" Type="http://schemas.openxmlformats.org/officeDocument/2006/relationships/oleObject" Target="../embeddings/oleObject137.bin"/><Relationship Id="rId379" Type="http://schemas.openxmlformats.org/officeDocument/2006/relationships/oleObject" Target="../embeddings/oleObject375.bin"/><Relationship Id="rId586" Type="http://schemas.openxmlformats.org/officeDocument/2006/relationships/oleObject" Target="../embeddings/oleObject582.bin"/><Relationship Id="rId793" Type="http://schemas.openxmlformats.org/officeDocument/2006/relationships/oleObject" Target="../embeddings/oleObject789.bin"/><Relationship Id="rId807" Type="http://schemas.openxmlformats.org/officeDocument/2006/relationships/oleObject" Target="../embeddings/oleObject803.bin"/><Relationship Id="rId7" Type="http://schemas.openxmlformats.org/officeDocument/2006/relationships/oleObject" Target="../embeddings/oleObject3.bin"/><Relationship Id="rId239" Type="http://schemas.openxmlformats.org/officeDocument/2006/relationships/oleObject" Target="../embeddings/oleObject235.bin"/><Relationship Id="rId446" Type="http://schemas.openxmlformats.org/officeDocument/2006/relationships/oleObject" Target="../embeddings/oleObject442.bin"/><Relationship Id="rId653" Type="http://schemas.openxmlformats.org/officeDocument/2006/relationships/oleObject" Target="../embeddings/oleObject649.bin"/><Relationship Id="rId292" Type="http://schemas.openxmlformats.org/officeDocument/2006/relationships/oleObject" Target="../embeddings/oleObject288.bin"/><Relationship Id="rId306" Type="http://schemas.openxmlformats.org/officeDocument/2006/relationships/oleObject" Target="../embeddings/oleObject302.bin"/><Relationship Id="rId860" Type="http://schemas.openxmlformats.org/officeDocument/2006/relationships/oleObject" Target="../embeddings/oleObject856.bin"/><Relationship Id="rId958" Type="http://schemas.openxmlformats.org/officeDocument/2006/relationships/oleObject" Target="../embeddings/oleObject954.bin"/><Relationship Id="rId87" Type="http://schemas.openxmlformats.org/officeDocument/2006/relationships/oleObject" Target="../embeddings/oleObject83.bin"/><Relationship Id="rId513" Type="http://schemas.openxmlformats.org/officeDocument/2006/relationships/oleObject" Target="../embeddings/oleObject509.bin"/><Relationship Id="rId597" Type="http://schemas.openxmlformats.org/officeDocument/2006/relationships/oleObject" Target="../embeddings/oleObject593.bin"/><Relationship Id="rId720" Type="http://schemas.openxmlformats.org/officeDocument/2006/relationships/oleObject" Target="../embeddings/oleObject716.bin"/><Relationship Id="rId818" Type="http://schemas.openxmlformats.org/officeDocument/2006/relationships/oleObject" Target="../embeddings/oleObject814.bin"/><Relationship Id="rId152" Type="http://schemas.openxmlformats.org/officeDocument/2006/relationships/oleObject" Target="../embeddings/oleObject148.bin"/><Relationship Id="rId457" Type="http://schemas.openxmlformats.org/officeDocument/2006/relationships/oleObject" Target="../embeddings/oleObject453.bin"/><Relationship Id="rId1003" Type="http://schemas.openxmlformats.org/officeDocument/2006/relationships/oleObject" Target="../embeddings/oleObject999.bin"/><Relationship Id="rId664" Type="http://schemas.openxmlformats.org/officeDocument/2006/relationships/oleObject" Target="../embeddings/oleObject660.bin"/><Relationship Id="rId871" Type="http://schemas.openxmlformats.org/officeDocument/2006/relationships/oleObject" Target="../embeddings/oleObject867.bin"/><Relationship Id="rId969" Type="http://schemas.openxmlformats.org/officeDocument/2006/relationships/oleObject" Target="../embeddings/oleObject965.bin"/><Relationship Id="rId14" Type="http://schemas.openxmlformats.org/officeDocument/2006/relationships/oleObject" Target="../embeddings/oleObject10.bin"/><Relationship Id="rId317" Type="http://schemas.openxmlformats.org/officeDocument/2006/relationships/oleObject" Target="../embeddings/oleObject313.bin"/><Relationship Id="rId524" Type="http://schemas.openxmlformats.org/officeDocument/2006/relationships/oleObject" Target="../embeddings/oleObject520.bin"/><Relationship Id="rId731" Type="http://schemas.openxmlformats.org/officeDocument/2006/relationships/oleObject" Target="../embeddings/oleObject727.bin"/><Relationship Id="rId98" Type="http://schemas.openxmlformats.org/officeDocument/2006/relationships/oleObject" Target="../embeddings/oleObject94.bin"/><Relationship Id="rId163" Type="http://schemas.openxmlformats.org/officeDocument/2006/relationships/oleObject" Target="../embeddings/oleObject159.bin"/><Relationship Id="rId370" Type="http://schemas.openxmlformats.org/officeDocument/2006/relationships/oleObject" Target="../embeddings/oleObject366.bin"/><Relationship Id="rId829" Type="http://schemas.openxmlformats.org/officeDocument/2006/relationships/oleObject" Target="../embeddings/oleObject825.bin"/><Relationship Id="rId1014" Type="http://schemas.openxmlformats.org/officeDocument/2006/relationships/oleObject" Target="../embeddings/oleObject1010.bin"/><Relationship Id="rId230" Type="http://schemas.openxmlformats.org/officeDocument/2006/relationships/oleObject" Target="../embeddings/oleObject226.bin"/><Relationship Id="rId468" Type="http://schemas.openxmlformats.org/officeDocument/2006/relationships/oleObject" Target="../embeddings/oleObject464.bin"/><Relationship Id="rId675" Type="http://schemas.openxmlformats.org/officeDocument/2006/relationships/oleObject" Target="../embeddings/oleObject671.bin"/><Relationship Id="rId882" Type="http://schemas.openxmlformats.org/officeDocument/2006/relationships/oleObject" Target="../embeddings/oleObject878.bin"/><Relationship Id="rId25" Type="http://schemas.openxmlformats.org/officeDocument/2006/relationships/oleObject" Target="../embeddings/oleObject21.bin"/><Relationship Id="rId328" Type="http://schemas.openxmlformats.org/officeDocument/2006/relationships/oleObject" Target="../embeddings/oleObject324.bin"/><Relationship Id="rId535" Type="http://schemas.openxmlformats.org/officeDocument/2006/relationships/oleObject" Target="../embeddings/oleObject531.bin"/><Relationship Id="rId742" Type="http://schemas.openxmlformats.org/officeDocument/2006/relationships/oleObject" Target="../embeddings/oleObject738.bin"/><Relationship Id="rId174" Type="http://schemas.openxmlformats.org/officeDocument/2006/relationships/oleObject" Target="../embeddings/oleObject170.bin"/><Relationship Id="rId381" Type="http://schemas.openxmlformats.org/officeDocument/2006/relationships/oleObject" Target="../embeddings/oleObject377.bin"/><Relationship Id="rId602" Type="http://schemas.openxmlformats.org/officeDocument/2006/relationships/oleObject" Target="../embeddings/oleObject598.bin"/><Relationship Id="rId1025" Type="http://schemas.openxmlformats.org/officeDocument/2006/relationships/oleObject" Target="../embeddings/oleObject1021.bin"/><Relationship Id="rId241" Type="http://schemas.openxmlformats.org/officeDocument/2006/relationships/oleObject" Target="../embeddings/oleObject237.bin"/><Relationship Id="rId479" Type="http://schemas.openxmlformats.org/officeDocument/2006/relationships/oleObject" Target="../embeddings/oleObject475.bin"/><Relationship Id="rId686" Type="http://schemas.openxmlformats.org/officeDocument/2006/relationships/oleObject" Target="../embeddings/oleObject682.bin"/><Relationship Id="rId893" Type="http://schemas.openxmlformats.org/officeDocument/2006/relationships/oleObject" Target="../embeddings/oleObject889.bin"/><Relationship Id="rId907" Type="http://schemas.openxmlformats.org/officeDocument/2006/relationships/oleObject" Target="../embeddings/oleObject903.bin"/><Relationship Id="rId36" Type="http://schemas.openxmlformats.org/officeDocument/2006/relationships/oleObject" Target="../embeddings/oleObject32.bin"/><Relationship Id="rId339" Type="http://schemas.openxmlformats.org/officeDocument/2006/relationships/oleObject" Target="../embeddings/oleObject335.bin"/><Relationship Id="rId546" Type="http://schemas.openxmlformats.org/officeDocument/2006/relationships/oleObject" Target="../embeddings/oleObject542.bin"/><Relationship Id="rId753" Type="http://schemas.openxmlformats.org/officeDocument/2006/relationships/oleObject" Target="../embeddings/oleObject749.bin"/><Relationship Id="rId101" Type="http://schemas.openxmlformats.org/officeDocument/2006/relationships/oleObject" Target="../embeddings/oleObject97.bin"/><Relationship Id="rId185" Type="http://schemas.openxmlformats.org/officeDocument/2006/relationships/oleObject" Target="../embeddings/oleObject181.bin"/><Relationship Id="rId406" Type="http://schemas.openxmlformats.org/officeDocument/2006/relationships/oleObject" Target="../embeddings/oleObject402.bin"/><Relationship Id="rId960" Type="http://schemas.openxmlformats.org/officeDocument/2006/relationships/oleObject" Target="../embeddings/oleObject956.bin"/><Relationship Id="rId392" Type="http://schemas.openxmlformats.org/officeDocument/2006/relationships/oleObject" Target="../embeddings/oleObject388.bin"/><Relationship Id="rId613" Type="http://schemas.openxmlformats.org/officeDocument/2006/relationships/oleObject" Target="../embeddings/oleObject609.bin"/><Relationship Id="rId697" Type="http://schemas.openxmlformats.org/officeDocument/2006/relationships/oleObject" Target="../embeddings/oleObject693.bin"/><Relationship Id="rId820" Type="http://schemas.openxmlformats.org/officeDocument/2006/relationships/oleObject" Target="../embeddings/oleObject816.bin"/><Relationship Id="rId918" Type="http://schemas.openxmlformats.org/officeDocument/2006/relationships/oleObject" Target="../embeddings/oleObject914.bin"/><Relationship Id="rId252" Type="http://schemas.openxmlformats.org/officeDocument/2006/relationships/oleObject" Target="../embeddings/oleObject248.bin"/><Relationship Id="rId47" Type="http://schemas.openxmlformats.org/officeDocument/2006/relationships/oleObject" Target="../embeddings/oleObject43.bin"/><Relationship Id="rId112" Type="http://schemas.openxmlformats.org/officeDocument/2006/relationships/oleObject" Target="../embeddings/oleObject108.bin"/><Relationship Id="rId557" Type="http://schemas.openxmlformats.org/officeDocument/2006/relationships/oleObject" Target="../embeddings/oleObject553.bin"/><Relationship Id="rId764" Type="http://schemas.openxmlformats.org/officeDocument/2006/relationships/oleObject" Target="../embeddings/oleObject760.bin"/><Relationship Id="rId971" Type="http://schemas.openxmlformats.org/officeDocument/2006/relationships/oleObject" Target="../embeddings/oleObject967.bin"/><Relationship Id="rId196" Type="http://schemas.openxmlformats.org/officeDocument/2006/relationships/oleObject" Target="../embeddings/oleObject192.bin"/><Relationship Id="rId417" Type="http://schemas.openxmlformats.org/officeDocument/2006/relationships/oleObject" Target="../embeddings/oleObject413.bin"/><Relationship Id="rId624" Type="http://schemas.openxmlformats.org/officeDocument/2006/relationships/oleObject" Target="../embeddings/oleObject620.bin"/><Relationship Id="rId831" Type="http://schemas.openxmlformats.org/officeDocument/2006/relationships/oleObject" Target="../embeddings/oleObject827.bin"/><Relationship Id="rId263" Type="http://schemas.openxmlformats.org/officeDocument/2006/relationships/oleObject" Target="../embeddings/oleObject259.bin"/><Relationship Id="rId470" Type="http://schemas.openxmlformats.org/officeDocument/2006/relationships/oleObject" Target="../embeddings/oleObject466.bin"/><Relationship Id="rId929" Type="http://schemas.openxmlformats.org/officeDocument/2006/relationships/oleObject" Target="../embeddings/oleObject925.bin"/><Relationship Id="rId58" Type="http://schemas.openxmlformats.org/officeDocument/2006/relationships/oleObject" Target="../embeddings/oleObject54.bin"/><Relationship Id="rId123" Type="http://schemas.openxmlformats.org/officeDocument/2006/relationships/oleObject" Target="../embeddings/oleObject119.bin"/><Relationship Id="rId330" Type="http://schemas.openxmlformats.org/officeDocument/2006/relationships/oleObject" Target="../embeddings/oleObject326.bin"/><Relationship Id="rId568" Type="http://schemas.openxmlformats.org/officeDocument/2006/relationships/oleObject" Target="../embeddings/oleObject564.bin"/><Relationship Id="rId775" Type="http://schemas.openxmlformats.org/officeDocument/2006/relationships/oleObject" Target="../embeddings/oleObject771.bin"/><Relationship Id="rId982" Type="http://schemas.openxmlformats.org/officeDocument/2006/relationships/oleObject" Target="../embeddings/oleObject978.bin"/><Relationship Id="rId428" Type="http://schemas.openxmlformats.org/officeDocument/2006/relationships/oleObject" Target="../embeddings/oleObject424.bin"/><Relationship Id="rId635" Type="http://schemas.openxmlformats.org/officeDocument/2006/relationships/oleObject" Target="../embeddings/oleObject631.bin"/><Relationship Id="rId842" Type="http://schemas.openxmlformats.org/officeDocument/2006/relationships/oleObject" Target="../embeddings/oleObject838.bin"/><Relationship Id="rId274" Type="http://schemas.openxmlformats.org/officeDocument/2006/relationships/oleObject" Target="../embeddings/oleObject270.bin"/><Relationship Id="rId481" Type="http://schemas.openxmlformats.org/officeDocument/2006/relationships/oleObject" Target="../embeddings/oleObject477.bin"/><Relationship Id="rId702" Type="http://schemas.openxmlformats.org/officeDocument/2006/relationships/oleObject" Target="../embeddings/oleObject698.bin"/><Relationship Id="rId69" Type="http://schemas.openxmlformats.org/officeDocument/2006/relationships/oleObject" Target="../embeddings/oleObject65.bin"/><Relationship Id="rId134" Type="http://schemas.openxmlformats.org/officeDocument/2006/relationships/oleObject" Target="../embeddings/oleObject130.bin"/><Relationship Id="rId579" Type="http://schemas.openxmlformats.org/officeDocument/2006/relationships/oleObject" Target="../embeddings/oleObject575.bin"/><Relationship Id="rId786" Type="http://schemas.openxmlformats.org/officeDocument/2006/relationships/oleObject" Target="../embeddings/oleObject782.bin"/><Relationship Id="rId993" Type="http://schemas.openxmlformats.org/officeDocument/2006/relationships/oleObject" Target="../embeddings/oleObject989.bin"/><Relationship Id="rId341" Type="http://schemas.openxmlformats.org/officeDocument/2006/relationships/oleObject" Target="../embeddings/oleObject337.bin"/><Relationship Id="rId439" Type="http://schemas.openxmlformats.org/officeDocument/2006/relationships/oleObject" Target="../embeddings/oleObject435.bin"/><Relationship Id="rId646" Type="http://schemas.openxmlformats.org/officeDocument/2006/relationships/oleObject" Target="../embeddings/oleObject642.bin"/><Relationship Id="rId201" Type="http://schemas.openxmlformats.org/officeDocument/2006/relationships/oleObject" Target="../embeddings/oleObject197.bin"/><Relationship Id="rId285" Type="http://schemas.openxmlformats.org/officeDocument/2006/relationships/oleObject" Target="../embeddings/oleObject281.bin"/><Relationship Id="rId506" Type="http://schemas.openxmlformats.org/officeDocument/2006/relationships/oleObject" Target="../embeddings/oleObject502.bin"/><Relationship Id="rId853" Type="http://schemas.openxmlformats.org/officeDocument/2006/relationships/oleObject" Target="../embeddings/oleObject849.bin"/><Relationship Id="rId492" Type="http://schemas.openxmlformats.org/officeDocument/2006/relationships/oleObject" Target="../embeddings/oleObject488.bin"/><Relationship Id="rId713" Type="http://schemas.openxmlformats.org/officeDocument/2006/relationships/oleObject" Target="../embeddings/oleObject709.bin"/><Relationship Id="rId797" Type="http://schemas.openxmlformats.org/officeDocument/2006/relationships/oleObject" Target="../embeddings/oleObject793.bin"/><Relationship Id="rId920" Type="http://schemas.openxmlformats.org/officeDocument/2006/relationships/oleObject" Target="../embeddings/oleObject916.bin"/><Relationship Id="rId145" Type="http://schemas.openxmlformats.org/officeDocument/2006/relationships/oleObject" Target="../embeddings/oleObject141.bin"/><Relationship Id="rId352" Type="http://schemas.openxmlformats.org/officeDocument/2006/relationships/oleObject" Target="../embeddings/oleObject348.bin"/><Relationship Id="rId212" Type="http://schemas.openxmlformats.org/officeDocument/2006/relationships/oleObject" Target="../embeddings/oleObject208.bin"/><Relationship Id="rId657" Type="http://schemas.openxmlformats.org/officeDocument/2006/relationships/oleObject" Target="../embeddings/oleObject653.bin"/><Relationship Id="rId864" Type="http://schemas.openxmlformats.org/officeDocument/2006/relationships/oleObject" Target="../embeddings/oleObject860.bin"/><Relationship Id="rId296" Type="http://schemas.openxmlformats.org/officeDocument/2006/relationships/oleObject" Target="../embeddings/oleObject292.bin"/><Relationship Id="rId517" Type="http://schemas.openxmlformats.org/officeDocument/2006/relationships/oleObject" Target="../embeddings/oleObject513.bin"/><Relationship Id="rId724" Type="http://schemas.openxmlformats.org/officeDocument/2006/relationships/oleObject" Target="../embeddings/oleObject720.bin"/><Relationship Id="rId931" Type="http://schemas.openxmlformats.org/officeDocument/2006/relationships/oleObject" Target="../embeddings/oleObject927.bin"/><Relationship Id="rId60" Type="http://schemas.openxmlformats.org/officeDocument/2006/relationships/oleObject" Target="../embeddings/oleObject56.bin"/><Relationship Id="rId156" Type="http://schemas.openxmlformats.org/officeDocument/2006/relationships/oleObject" Target="../embeddings/oleObject152.bin"/><Relationship Id="rId363" Type="http://schemas.openxmlformats.org/officeDocument/2006/relationships/oleObject" Target="../embeddings/oleObject359.bin"/><Relationship Id="rId570" Type="http://schemas.openxmlformats.org/officeDocument/2006/relationships/oleObject" Target="../embeddings/oleObject566.bin"/><Relationship Id="rId1007" Type="http://schemas.openxmlformats.org/officeDocument/2006/relationships/oleObject" Target="../embeddings/oleObject1003.bin"/><Relationship Id="rId223" Type="http://schemas.openxmlformats.org/officeDocument/2006/relationships/oleObject" Target="../embeddings/oleObject219.bin"/><Relationship Id="rId430" Type="http://schemas.openxmlformats.org/officeDocument/2006/relationships/oleObject" Target="../embeddings/oleObject426.bin"/><Relationship Id="rId668" Type="http://schemas.openxmlformats.org/officeDocument/2006/relationships/oleObject" Target="../embeddings/oleObject664.bin"/><Relationship Id="rId875" Type="http://schemas.openxmlformats.org/officeDocument/2006/relationships/oleObject" Target="../embeddings/oleObject871.bin"/><Relationship Id="rId18" Type="http://schemas.openxmlformats.org/officeDocument/2006/relationships/oleObject" Target="../embeddings/oleObject14.bin"/><Relationship Id="rId528" Type="http://schemas.openxmlformats.org/officeDocument/2006/relationships/oleObject" Target="../embeddings/oleObject524.bin"/><Relationship Id="rId735" Type="http://schemas.openxmlformats.org/officeDocument/2006/relationships/oleObject" Target="../embeddings/oleObject731.bin"/><Relationship Id="rId942" Type="http://schemas.openxmlformats.org/officeDocument/2006/relationships/oleObject" Target="../embeddings/oleObject938.bin"/><Relationship Id="rId167" Type="http://schemas.openxmlformats.org/officeDocument/2006/relationships/oleObject" Target="../embeddings/oleObject163.bin"/><Relationship Id="rId374" Type="http://schemas.openxmlformats.org/officeDocument/2006/relationships/oleObject" Target="../embeddings/oleObject370.bin"/><Relationship Id="rId581" Type="http://schemas.openxmlformats.org/officeDocument/2006/relationships/oleObject" Target="../embeddings/oleObject577.bin"/><Relationship Id="rId1018" Type="http://schemas.openxmlformats.org/officeDocument/2006/relationships/oleObject" Target="../embeddings/oleObject1014.bin"/><Relationship Id="rId71" Type="http://schemas.openxmlformats.org/officeDocument/2006/relationships/oleObject" Target="../embeddings/oleObject67.bin"/><Relationship Id="rId234" Type="http://schemas.openxmlformats.org/officeDocument/2006/relationships/oleObject" Target="../embeddings/oleObject230.bin"/><Relationship Id="rId679" Type="http://schemas.openxmlformats.org/officeDocument/2006/relationships/oleObject" Target="../embeddings/oleObject675.bin"/><Relationship Id="rId802" Type="http://schemas.openxmlformats.org/officeDocument/2006/relationships/oleObject" Target="../embeddings/oleObject798.bin"/><Relationship Id="rId886" Type="http://schemas.openxmlformats.org/officeDocument/2006/relationships/oleObject" Target="../embeddings/oleObject882.bin"/><Relationship Id="rId2" Type="http://schemas.openxmlformats.org/officeDocument/2006/relationships/drawing" Target="../drawings/drawing1.xml"/><Relationship Id="rId29" Type="http://schemas.openxmlformats.org/officeDocument/2006/relationships/oleObject" Target="../embeddings/oleObject25.bin"/><Relationship Id="rId441" Type="http://schemas.openxmlformats.org/officeDocument/2006/relationships/oleObject" Target="../embeddings/oleObject437.bin"/><Relationship Id="rId539" Type="http://schemas.openxmlformats.org/officeDocument/2006/relationships/oleObject" Target="../embeddings/oleObject535.bin"/><Relationship Id="rId746" Type="http://schemas.openxmlformats.org/officeDocument/2006/relationships/oleObject" Target="../embeddings/oleObject742.bin"/><Relationship Id="rId178" Type="http://schemas.openxmlformats.org/officeDocument/2006/relationships/oleObject" Target="../embeddings/oleObject174.bin"/><Relationship Id="rId301" Type="http://schemas.openxmlformats.org/officeDocument/2006/relationships/oleObject" Target="../embeddings/oleObject297.bin"/><Relationship Id="rId953" Type="http://schemas.openxmlformats.org/officeDocument/2006/relationships/oleObject" Target="../embeddings/oleObject949.bin"/><Relationship Id="rId1029" Type="http://schemas.openxmlformats.org/officeDocument/2006/relationships/oleObject" Target="../embeddings/oleObject1025.bin"/><Relationship Id="rId82" Type="http://schemas.openxmlformats.org/officeDocument/2006/relationships/oleObject" Target="../embeddings/oleObject78.bin"/><Relationship Id="rId385" Type="http://schemas.openxmlformats.org/officeDocument/2006/relationships/oleObject" Target="../embeddings/oleObject381.bin"/><Relationship Id="rId592" Type="http://schemas.openxmlformats.org/officeDocument/2006/relationships/oleObject" Target="../embeddings/oleObject588.bin"/><Relationship Id="rId606" Type="http://schemas.openxmlformats.org/officeDocument/2006/relationships/oleObject" Target="../embeddings/oleObject602.bin"/><Relationship Id="rId813" Type="http://schemas.openxmlformats.org/officeDocument/2006/relationships/oleObject" Target="../embeddings/oleObject809.bin"/><Relationship Id="rId245" Type="http://schemas.openxmlformats.org/officeDocument/2006/relationships/oleObject" Target="../embeddings/oleObject241.bin"/><Relationship Id="rId452" Type="http://schemas.openxmlformats.org/officeDocument/2006/relationships/oleObject" Target="../embeddings/oleObject448.bin"/><Relationship Id="rId897" Type="http://schemas.openxmlformats.org/officeDocument/2006/relationships/oleObject" Target="../embeddings/oleObject893.bin"/><Relationship Id="rId105" Type="http://schemas.openxmlformats.org/officeDocument/2006/relationships/oleObject" Target="../embeddings/oleObject101.bin"/><Relationship Id="rId312" Type="http://schemas.openxmlformats.org/officeDocument/2006/relationships/oleObject" Target="../embeddings/oleObject308.bin"/><Relationship Id="rId757" Type="http://schemas.openxmlformats.org/officeDocument/2006/relationships/oleObject" Target="../embeddings/oleObject753.bin"/><Relationship Id="rId964" Type="http://schemas.openxmlformats.org/officeDocument/2006/relationships/oleObject" Target="../embeddings/oleObject960.bin"/><Relationship Id="rId93" Type="http://schemas.openxmlformats.org/officeDocument/2006/relationships/oleObject" Target="../embeddings/oleObject89.bin"/><Relationship Id="rId189" Type="http://schemas.openxmlformats.org/officeDocument/2006/relationships/oleObject" Target="../embeddings/oleObject185.bin"/><Relationship Id="rId396" Type="http://schemas.openxmlformats.org/officeDocument/2006/relationships/oleObject" Target="../embeddings/oleObject392.bin"/><Relationship Id="rId617" Type="http://schemas.openxmlformats.org/officeDocument/2006/relationships/oleObject" Target="../embeddings/oleObject613.bin"/><Relationship Id="rId824" Type="http://schemas.openxmlformats.org/officeDocument/2006/relationships/oleObject" Target="../embeddings/oleObject820.bin"/><Relationship Id="rId256" Type="http://schemas.openxmlformats.org/officeDocument/2006/relationships/oleObject" Target="../embeddings/oleObject252.bin"/><Relationship Id="rId463" Type="http://schemas.openxmlformats.org/officeDocument/2006/relationships/oleObject" Target="../embeddings/oleObject459.bin"/><Relationship Id="rId670" Type="http://schemas.openxmlformats.org/officeDocument/2006/relationships/oleObject" Target="../embeddings/oleObject666.bin"/><Relationship Id="rId116" Type="http://schemas.openxmlformats.org/officeDocument/2006/relationships/oleObject" Target="../embeddings/oleObject112.bin"/><Relationship Id="rId323" Type="http://schemas.openxmlformats.org/officeDocument/2006/relationships/oleObject" Target="../embeddings/oleObject319.bin"/><Relationship Id="rId530" Type="http://schemas.openxmlformats.org/officeDocument/2006/relationships/oleObject" Target="../embeddings/oleObject526.bin"/><Relationship Id="rId768" Type="http://schemas.openxmlformats.org/officeDocument/2006/relationships/oleObject" Target="../embeddings/oleObject764.bin"/><Relationship Id="rId975" Type="http://schemas.openxmlformats.org/officeDocument/2006/relationships/oleObject" Target="../embeddings/oleObject971.bin"/><Relationship Id="rId20" Type="http://schemas.openxmlformats.org/officeDocument/2006/relationships/oleObject" Target="../embeddings/oleObject16.bin"/><Relationship Id="rId628" Type="http://schemas.openxmlformats.org/officeDocument/2006/relationships/oleObject" Target="../embeddings/oleObject624.bin"/><Relationship Id="rId835" Type="http://schemas.openxmlformats.org/officeDocument/2006/relationships/oleObject" Target="../embeddings/oleObject831.bin"/><Relationship Id="rId267" Type="http://schemas.openxmlformats.org/officeDocument/2006/relationships/oleObject" Target="../embeddings/oleObject263.bin"/><Relationship Id="rId474" Type="http://schemas.openxmlformats.org/officeDocument/2006/relationships/oleObject" Target="../embeddings/oleObject470.bin"/><Relationship Id="rId1020" Type="http://schemas.openxmlformats.org/officeDocument/2006/relationships/oleObject" Target="../embeddings/oleObject1016.bin"/><Relationship Id="rId127" Type="http://schemas.openxmlformats.org/officeDocument/2006/relationships/oleObject" Target="../embeddings/oleObject123.bin"/><Relationship Id="rId681" Type="http://schemas.openxmlformats.org/officeDocument/2006/relationships/oleObject" Target="../embeddings/oleObject677.bin"/><Relationship Id="rId779" Type="http://schemas.openxmlformats.org/officeDocument/2006/relationships/oleObject" Target="../embeddings/oleObject775.bin"/><Relationship Id="rId902" Type="http://schemas.openxmlformats.org/officeDocument/2006/relationships/oleObject" Target="../embeddings/oleObject898.bin"/><Relationship Id="rId986" Type="http://schemas.openxmlformats.org/officeDocument/2006/relationships/oleObject" Target="../embeddings/oleObject982.bin"/><Relationship Id="rId31" Type="http://schemas.openxmlformats.org/officeDocument/2006/relationships/oleObject" Target="../embeddings/oleObject27.bin"/><Relationship Id="rId334" Type="http://schemas.openxmlformats.org/officeDocument/2006/relationships/oleObject" Target="../embeddings/oleObject330.bin"/><Relationship Id="rId541" Type="http://schemas.openxmlformats.org/officeDocument/2006/relationships/oleObject" Target="../embeddings/oleObject537.bin"/><Relationship Id="rId639" Type="http://schemas.openxmlformats.org/officeDocument/2006/relationships/oleObject" Target="../embeddings/oleObject635.bin"/><Relationship Id="rId180" Type="http://schemas.openxmlformats.org/officeDocument/2006/relationships/oleObject" Target="../embeddings/oleObject176.bin"/><Relationship Id="rId278" Type="http://schemas.openxmlformats.org/officeDocument/2006/relationships/oleObject" Target="../embeddings/oleObject274.bin"/><Relationship Id="rId401" Type="http://schemas.openxmlformats.org/officeDocument/2006/relationships/oleObject" Target="../embeddings/oleObject397.bin"/><Relationship Id="rId846" Type="http://schemas.openxmlformats.org/officeDocument/2006/relationships/oleObject" Target="../embeddings/oleObject842.bin"/><Relationship Id="rId485" Type="http://schemas.openxmlformats.org/officeDocument/2006/relationships/oleObject" Target="../embeddings/oleObject481.bin"/><Relationship Id="rId692" Type="http://schemas.openxmlformats.org/officeDocument/2006/relationships/oleObject" Target="../embeddings/oleObject688.bin"/><Relationship Id="rId706" Type="http://schemas.openxmlformats.org/officeDocument/2006/relationships/oleObject" Target="../embeddings/oleObject702.bin"/><Relationship Id="rId913" Type="http://schemas.openxmlformats.org/officeDocument/2006/relationships/oleObject" Target="../embeddings/oleObject909.bin"/><Relationship Id="rId42" Type="http://schemas.openxmlformats.org/officeDocument/2006/relationships/oleObject" Target="../embeddings/oleObject38.bin"/><Relationship Id="rId138" Type="http://schemas.openxmlformats.org/officeDocument/2006/relationships/oleObject" Target="../embeddings/oleObject134.bin"/><Relationship Id="rId345" Type="http://schemas.openxmlformats.org/officeDocument/2006/relationships/oleObject" Target="../embeddings/oleObject341.bin"/><Relationship Id="rId552" Type="http://schemas.openxmlformats.org/officeDocument/2006/relationships/oleObject" Target="../embeddings/oleObject548.bin"/><Relationship Id="rId997" Type="http://schemas.openxmlformats.org/officeDocument/2006/relationships/oleObject" Target="../embeddings/oleObject993.bin"/><Relationship Id="rId191" Type="http://schemas.openxmlformats.org/officeDocument/2006/relationships/oleObject" Target="../embeddings/oleObject187.bin"/><Relationship Id="rId205" Type="http://schemas.openxmlformats.org/officeDocument/2006/relationships/oleObject" Target="../embeddings/oleObject201.bin"/><Relationship Id="rId412" Type="http://schemas.openxmlformats.org/officeDocument/2006/relationships/oleObject" Target="../embeddings/oleObject408.bin"/><Relationship Id="rId857" Type="http://schemas.openxmlformats.org/officeDocument/2006/relationships/oleObject" Target="../embeddings/oleObject853.bin"/><Relationship Id="rId289" Type="http://schemas.openxmlformats.org/officeDocument/2006/relationships/oleObject" Target="../embeddings/oleObject285.bin"/><Relationship Id="rId496" Type="http://schemas.openxmlformats.org/officeDocument/2006/relationships/oleObject" Target="../embeddings/oleObject492.bin"/><Relationship Id="rId717" Type="http://schemas.openxmlformats.org/officeDocument/2006/relationships/oleObject" Target="../embeddings/oleObject713.bin"/><Relationship Id="rId924" Type="http://schemas.openxmlformats.org/officeDocument/2006/relationships/oleObject" Target="../embeddings/oleObject920.bin"/><Relationship Id="rId53" Type="http://schemas.openxmlformats.org/officeDocument/2006/relationships/oleObject" Target="../embeddings/oleObject49.bin"/><Relationship Id="rId149" Type="http://schemas.openxmlformats.org/officeDocument/2006/relationships/oleObject" Target="../embeddings/oleObject145.bin"/><Relationship Id="rId356" Type="http://schemas.openxmlformats.org/officeDocument/2006/relationships/oleObject" Target="../embeddings/oleObject352.bin"/><Relationship Id="rId563" Type="http://schemas.openxmlformats.org/officeDocument/2006/relationships/oleObject" Target="../embeddings/oleObject559.bin"/><Relationship Id="rId770" Type="http://schemas.openxmlformats.org/officeDocument/2006/relationships/oleObject" Target="../embeddings/oleObject766.bin"/><Relationship Id="rId216" Type="http://schemas.openxmlformats.org/officeDocument/2006/relationships/oleObject" Target="../embeddings/oleObject212.bin"/><Relationship Id="rId423" Type="http://schemas.openxmlformats.org/officeDocument/2006/relationships/oleObject" Target="../embeddings/oleObject419.bin"/><Relationship Id="rId868" Type="http://schemas.openxmlformats.org/officeDocument/2006/relationships/oleObject" Target="../embeddings/oleObject864.bin"/><Relationship Id="rId630" Type="http://schemas.openxmlformats.org/officeDocument/2006/relationships/oleObject" Target="../embeddings/oleObject626.bin"/><Relationship Id="rId728" Type="http://schemas.openxmlformats.org/officeDocument/2006/relationships/oleObject" Target="../embeddings/oleObject724.bin"/><Relationship Id="rId935" Type="http://schemas.openxmlformats.org/officeDocument/2006/relationships/oleObject" Target="../embeddings/oleObject931.bin"/><Relationship Id="rId64" Type="http://schemas.openxmlformats.org/officeDocument/2006/relationships/oleObject" Target="../embeddings/oleObject60.bin"/><Relationship Id="rId367" Type="http://schemas.openxmlformats.org/officeDocument/2006/relationships/oleObject" Target="../embeddings/oleObject363.bin"/><Relationship Id="rId574" Type="http://schemas.openxmlformats.org/officeDocument/2006/relationships/oleObject" Target="../embeddings/oleObject570.bin"/><Relationship Id="rId227" Type="http://schemas.openxmlformats.org/officeDocument/2006/relationships/oleObject" Target="../embeddings/oleObject223.bin"/><Relationship Id="rId781" Type="http://schemas.openxmlformats.org/officeDocument/2006/relationships/oleObject" Target="../embeddings/oleObject777.bin"/><Relationship Id="rId879" Type="http://schemas.openxmlformats.org/officeDocument/2006/relationships/oleObject" Target="../embeddings/oleObject875.bin"/><Relationship Id="rId434" Type="http://schemas.openxmlformats.org/officeDocument/2006/relationships/oleObject" Target="../embeddings/oleObject430.bin"/><Relationship Id="rId641" Type="http://schemas.openxmlformats.org/officeDocument/2006/relationships/oleObject" Target="../embeddings/oleObject637.bin"/><Relationship Id="rId739" Type="http://schemas.openxmlformats.org/officeDocument/2006/relationships/oleObject" Target="../embeddings/oleObject735.bin"/><Relationship Id="rId280" Type="http://schemas.openxmlformats.org/officeDocument/2006/relationships/oleObject" Target="../embeddings/oleObject276.bin"/><Relationship Id="rId501" Type="http://schemas.openxmlformats.org/officeDocument/2006/relationships/oleObject" Target="../embeddings/oleObject497.bin"/><Relationship Id="rId946" Type="http://schemas.openxmlformats.org/officeDocument/2006/relationships/oleObject" Target="../embeddings/oleObject942.bin"/><Relationship Id="rId75" Type="http://schemas.openxmlformats.org/officeDocument/2006/relationships/oleObject" Target="../embeddings/oleObject71.bin"/><Relationship Id="rId140" Type="http://schemas.openxmlformats.org/officeDocument/2006/relationships/oleObject" Target="../embeddings/oleObject136.bin"/><Relationship Id="rId378" Type="http://schemas.openxmlformats.org/officeDocument/2006/relationships/oleObject" Target="../embeddings/oleObject374.bin"/><Relationship Id="rId585" Type="http://schemas.openxmlformats.org/officeDocument/2006/relationships/oleObject" Target="../embeddings/oleObject581.bin"/><Relationship Id="rId792" Type="http://schemas.openxmlformats.org/officeDocument/2006/relationships/oleObject" Target="../embeddings/oleObject788.bin"/><Relationship Id="rId806" Type="http://schemas.openxmlformats.org/officeDocument/2006/relationships/oleObject" Target="../embeddings/oleObject802.bin"/><Relationship Id="rId6" Type="http://schemas.openxmlformats.org/officeDocument/2006/relationships/oleObject" Target="../embeddings/oleObject2.bin"/><Relationship Id="rId238" Type="http://schemas.openxmlformats.org/officeDocument/2006/relationships/oleObject" Target="../embeddings/oleObject234.bin"/><Relationship Id="rId445" Type="http://schemas.openxmlformats.org/officeDocument/2006/relationships/oleObject" Target="../embeddings/oleObject441.bin"/><Relationship Id="rId652" Type="http://schemas.openxmlformats.org/officeDocument/2006/relationships/oleObject" Target="../embeddings/oleObject648.bin"/><Relationship Id="rId291" Type="http://schemas.openxmlformats.org/officeDocument/2006/relationships/oleObject" Target="../embeddings/oleObject287.bin"/><Relationship Id="rId305" Type="http://schemas.openxmlformats.org/officeDocument/2006/relationships/oleObject" Target="../embeddings/oleObject301.bin"/><Relationship Id="rId512" Type="http://schemas.openxmlformats.org/officeDocument/2006/relationships/oleObject" Target="../embeddings/oleObject508.bin"/><Relationship Id="rId957" Type="http://schemas.openxmlformats.org/officeDocument/2006/relationships/oleObject" Target="../embeddings/oleObject953.bin"/><Relationship Id="rId86" Type="http://schemas.openxmlformats.org/officeDocument/2006/relationships/oleObject" Target="../embeddings/oleObject82.bin"/><Relationship Id="rId151" Type="http://schemas.openxmlformats.org/officeDocument/2006/relationships/oleObject" Target="../embeddings/oleObject147.bin"/><Relationship Id="rId389" Type="http://schemas.openxmlformats.org/officeDocument/2006/relationships/oleObject" Target="../embeddings/oleObject385.bin"/><Relationship Id="rId596" Type="http://schemas.openxmlformats.org/officeDocument/2006/relationships/oleObject" Target="../embeddings/oleObject592.bin"/><Relationship Id="rId817" Type="http://schemas.openxmlformats.org/officeDocument/2006/relationships/oleObject" Target="../embeddings/oleObject813.bin"/><Relationship Id="rId1002" Type="http://schemas.openxmlformats.org/officeDocument/2006/relationships/oleObject" Target="../embeddings/oleObject998.bin"/><Relationship Id="rId249" Type="http://schemas.openxmlformats.org/officeDocument/2006/relationships/oleObject" Target="../embeddings/oleObject245.bin"/><Relationship Id="rId456" Type="http://schemas.openxmlformats.org/officeDocument/2006/relationships/oleObject" Target="../embeddings/oleObject452.bin"/><Relationship Id="rId663" Type="http://schemas.openxmlformats.org/officeDocument/2006/relationships/oleObject" Target="../embeddings/oleObject659.bin"/><Relationship Id="rId870" Type="http://schemas.openxmlformats.org/officeDocument/2006/relationships/oleObject" Target="../embeddings/oleObject866.bin"/><Relationship Id="rId13" Type="http://schemas.openxmlformats.org/officeDocument/2006/relationships/oleObject" Target="../embeddings/oleObject9.bin"/><Relationship Id="rId109" Type="http://schemas.openxmlformats.org/officeDocument/2006/relationships/oleObject" Target="../embeddings/oleObject105.bin"/><Relationship Id="rId316" Type="http://schemas.openxmlformats.org/officeDocument/2006/relationships/oleObject" Target="../embeddings/oleObject312.bin"/><Relationship Id="rId523" Type="http://schemas.openxmlformats.org/officeDocument/2006/relationships/oleObject" Target="../embeddings/oleObject519.bin"/><Relationship Id="rId968" Type="http://schemas.openxmlformats.org/officeDocument/2006/relationships/oleObject" Target="../embeddings/oleObject964.bin"/><Relationship Id="rId97" Type="http://schemas.openxmlformats.org/officeDocument/2006/relationships/oleObject" Target="../embeddings/oleObject93.bin"/><Relationship Id="rId730" Type="http://schemas.openxmlformats.org/officeDocument/2006/relationships/oleObject" Target="../embeddings/oleObject726.bin"/><Relationship Id="rId828" Type="http://schemas.openxmlformats.org/officeDocument/2006/relationships/oleObject" Target="../embeddings/oleObject824.bin"/><Relationship Id="rId1013" Type="http://schemas.openxmlformats.org/officeDocument/2006/relationships/oleObject" Target="../embeddings/oleObject1009.bin"/><Relationship Id="rId162" Type="http://schemas.openxmlformats.org/officeDocument/2006/relationships/oleObject" Target="../embeddings/oleObject158.bin"/><Relationship Id="rId467" Type="http://schemas.openxmlformats.org/officeDocument/2006/relationships/oleObject" Target="../embeddings/oleObject463.bin"/><Relationship Id="rId674" Type="http://schemas.openxmlformats.org/officeDocument/2006/relationships/oleObject" Target="../embeddings/oleObject670.bin"/><Relationship Id="rId881" Type="http://schemas.openxmlformats.org/officeDocument/2006/relationships/oleObject" Target="../embeddings/oleObject877.bin"/><Relationship Id="rId979" Type="http://schemas.openxmlformats.org/officeDocument/2006/relationships/oleObject" Target="../embeddings/oleObject975.bin"/><Relationship Id="rId24" Type="http://schemas.openxmlformats.org/officeDocument/2006/relationships/oleObject" Target="../embeddings/oleObject20.bin"/><Relationship Id="rId327" Type="http://schemas.openxmlformats.org/officeDocument/2006/relationships/oleObject" Target="../embeddings/oleObject323.bin"/><Relationship Id="rId534" Type="http://schemas.openxmlformats.org/officeDocument/2006/relationships/oleObject" Target="../embeddings/oleObject530.bin"/><Relationship Id="rId741" Type="http://schemas.openxmlformats.org/officeDocument/2006/relationships/oleObject" Target="../embeddings/oleObject737.bin"/><Relationship Id="rId839" Type="http://schemas.openxmlformats.org/officeDocument/2006/relationships/oleObject" Target="../embeddings/oleObject835.bin"/><Relationship Id="rId173" Type="http://schemas.openxmlformats.org/officeDocument/2006/relationships/oleObject" Target="../embeddings/oleObject169.bin"/><Relationship Id="rId380" Type="http://schemas.openxmlformats.org/officeDocument/2006/relationships/oleObject" Target="../embeddings/oleObject376.bin"/><Relationship Id="rId601" Type="http://schemas.openxmlformats.org/officeDocument/2006/relationships/oleObject" Target="../embeddings/oleObject597.bin"/><Relationship Id="rId1024" Type="http://schemas.openxmlformats.org/officeDocument/2006/relationships/oleObject" Target="../embeddings/oleObject1020.bin"/><Relationship Id="rId240" Type="http://schemas.openxmlformats.org/officeDocument/2006/relationships/oleObject" Target="../embeddings/oleObject236.bin"/><Relationship Id="rId478" Type="http://schemas.openxmlformats.org/officeDocument/2006/relationships/oleObject" Target="../embeddings/oleObject474.bin"/><Relationship Id="rId685" Type="http://schemas.openxmlformats.org/officeDocument/2006/relationships/oleObject" Target="../embeddings/oleObject681.bin"/><Relationship Id="rId892" Type="http://schemas.openxmlformats.org/officeDocument/2006/relationships/oleObject" Target="../embeddings/oleObject888.bin"/><Relationship Id="rId906" Type="http://schemas.openxmlformats.org/officeDocument/2006/relationships/oleObject" Target="../embeddings/oleObject902.bin"/><Relationship Id="rId35" Type="http://schemas.openxmlformats.org/officeDocument/2006/relationships/oleObject" Target="../embeddings/oleObject31.bin"/><Relationship Id="rId100" Type="http://schemas.openxmlformats.org/officeDocument/2006/relationships/oleObject" Target="../embeddings/oleObject96.bin"/><Relationship Id="rId338" Type="http://schemas.openxmlformats.org/officeDocument/2006/relationships/oleObject" Target="../embeddings/oleObject334.bin"/><Relationship Id="rId545" Type="http://schemas.openxmlformats.org/officeDocument/2006/relationships/oleObject" Target="../embeddings/oleObject541.bin"/><Relationship Id="rId752" Type="http://schemas.openxmlformats.org/officeDocument/2006/relationships/oleObject" Target="../embeddings/oleObject748.bin"/><Relationship Id="rId184" Type="http://schemas.openxmlformats.org/officeDocument/2006/relationships/oleObject" Target="../embeddings/oleObject180.bin"/><Relationship Id="rId391" Type="http://schemas.openxmlformats.org/officeDocument/2006/relationships/oleObject" Target="../embeddings/oleObject387.bin"/><Relationship Id="rId405" Type="http://schemas.openxmlformats.org/officeDocument/2006/relationships/oleObject" Target="../embeddings/oleObject401.bin"/><Relationship Id="rId612" Type="http://schemas.openxmlformats.org/officeDocument/2006/relationships/oleObject" Target="../embeddings/oleObject608.bin"/><Relationship Id="rId251" Type="http://schemas.openxmlformats.org/officeDocument/2006/relationships/oleObject" Target="../embeddings/oleObject247.bin"/><Relationship Id="rId489" Type="http://schemas.openxmlformats.org/officeDocument/2006/relationships/oleObject" Target="../embeddings/oleObject485.bin"/><Relationship Id="rId696" Type="http://schemas.openxmlformats.org/officeDocument/2006/relationships/oleObject" Target="../embeddings/oleObject692.bin"/><Relationship Id="rId917" Type="http://schemas.openxmlformats.org/officeDocument/2006/relationships/oleObject" Target="../embeddings/oleObject913.bin"/><Relationship Id="rId46" Type="http://schemas.openxmlformats.org/officeDocument/2006/relationships/oleObject" Target="../embeddings/oleObject42.bin"/><Relationship Id="rId349" Type="http://schemas.openxmlformats.org/officeDocument/2006/relationships/oleObject" Target="../embeddings/oleObject345.bin"/><Relationship Id="rId556" Type="http://schemas.openxmlformats.org/officeDocument/2006/relationships/oleObject" Target="../embeddings/oleObject552.bin"/><Relationship Id="rId763" Type="http://schemas.openxmlformats.org/officeDocument/2006/relationships/oleObject" Target="../embeddings/oleObject759.bin"/><Relationship Id="rId111" Type="http://schemas.openxmlformats.org/officeDocument/2006/relationships/oleObject" Target="../embeddings/oleObject107.bin"/><Relationship Id="rId195" Type="http://schemas.openxmlformats.org/officeDocument/2006/relationships/oleObject" Target="../embeddings/oleObject191.bin"/><Relationship Id="rId209" Type="http://schemas.openxmlformats.org/officeDocument/2006/relationships/oleObject" Target="../embeddings/oleObject205.bin"/><Relationship Id="rId416" Type="http://schemas.openxmlformats.org/officeDocument/2006/relationships/oleObject" Target="../embeddings/oleObject412.bin"/><Relationship Id="rId970" Type="http://schemas.openxmlformats.org/officeDocument/2006/relationships/oleObject" Target="../embeddings/oleObject966.bin"/><Relationship Id="rId623" Type="http://schemas.openxmlformats.org/officeDocument/2006/relationships/oleObject" Target="../embeddings/oleObject619.bin"/><Relationship Id="rId830" Type="http://schemas.openxmlformats.org/officeDocument/2006/relationships/oleObject" Target="../embeddings/oleObject826.bin"/><Relationship Id="rId928" Type="http://schemas.openxmlformats.org/officeDocument/2006/relationships/oleObject" Target="../embeddings/oleObject924.bin"/><Relationship Id="rId57" Type="http://schemas.openxmlformats.org/officeDocument/2006/relationships/oleObject" Target="../embeddings/oleObject53.bin"/><Relationship Id="rId262" Type="http://schemas.openxmlformats.org/officeDocument/2006/relationships/oleObject" Target="../embeddings/oleObject258.bin"/><Relationship Id="rId567" Type="http://schemas.openxmlformats.org/officeDocument/2006/relationships/oleObject" Target="../embeddings/oleObject563.bin"/><Relationship Id="rId122" Type="http://schemas.openxmlformats.org/officeDocument/2006/relationships/oleObject" Target="../embeddings/oleObject118.bin"/><Relationship Id="rId774" Type="http://schemas.openxmlformats.org/officeDocument/2006/relationships/oleObject" Target="../embeddings/oleObject770.bin"/><Relationship Id="rId981" Type="http://schemas.openxmlformats.org/officeDocument/2006/relationships/oleObject" Target="../embeddings/oleObject977.bin"/><Relationship Id="rId427" Type="http://schemas.openxmlformats.org/officeDocument/2006/relationships/oleObject" Target="../embeddings/oleObject423.bin"/><Relationship Id="rId634" Type="http://schemas.openxmlformats.org/officeDocument/2006/relationships/oleObject" Target="../embeddings/oleObject630.bin"/><Relationship Id="rId841" Type="http://schemas.openxmlformats.org/officeDocument/2006/relationships/oleObject" Target="../embeddings/oleObject837.bin"/><Relationship Id="rId273" Type="http://schemas.openxmlformats.org/officeDocument/2006/relationships/oleObject" Target="../embeddings/oleObject269.bin"/><Relationship Id="rId480" Type="http://schemas.openxmlformats.org/officeDocument/2006/relationships/oleObject" Target="../embeddings/oleObject476.bin"/><Relationship Id="rId701" Type="http://schemas.openxmlformats.org/officeDocument/2006/relationships/oleObject" Target="../embeddings/oleObject697.bin"/><Relationship Id="rId939" Type="http://schemas.openxmlformats.org/officeDocument/2006/relationships/oleObject" Target="../embeddings/oleObject935.bin"/><Relationship Id="rId68" Type="http://schemas.openxmlformats.org/officeDocument/2006/relationships/oleObject" Target="../embeddings/oleObject64.bin"/><Relationship Id="rId133" Type="http://schemas.openxmlformats.org/officeDocument/2006/relationships/oleObject" Target="../embeddings/oleObject129.bin"/><Relationship Id="rId340" Type="http://schemas.openxmlformats.org/officeDocument/2006/relationships/oleObject" Target="../embeddings/oleObject336.bin"/><Relationship Id="rId578" Type="http://schemas.openxmlformats.org/officeDocument/2006/relationships/oleObject" Target="../embeddings/oleObject574.bin"/><Relationship Id="rId785" Type="http://schemas.openxmlformats.org/officeDocument/2006/relationships/oleObject" Target="../embeddings/oleObject781.bin"/><Relationship Id="rId992" Type="http://schemas.openxmlformats.org/officeDocument/2006/relationships/oleObject" Target="../embeddings/oleObject988.bin"/><Relationship Id="rId200" Type="http://schemas.openxmlformats.org/officeDocument/2006/relationships/oleObject" Target="../embeddings/oleObject196.bin"/><Relationship Id="rId438" Type="http://schemas.openxmlformats.org/officeDocument/2006/relationships/oleObject" Target="../embeddings/oleObject434.bin"/><Relationship Id="rId645" Type="http://schemas.openxmlformats.org/officeDocument/2006/relationships/oleObject" Target="../embeddings/oleObject641.bin"/><Relationship Id="rId852" Type="http://schemas.openxmlformats.org/officeDocument/2006/relationships/oleObject" Target="../embeddings/oleObject848.bin"/><Relationship Id="rId284" Type="http://schemas.openxmlformats.org/officeDocument/2006/relationships/oleObject" Target="../embeddings/oleObject280.bin"/><Relationship Id="rId491" Type="http://schemas.openxmlformats.org/officeDocument/2006/relationships/oleObject" Target="../embeddings/oleObject487.bin"/><Relationship Id="rId505" Type="http://schemas.openxmlformats.org/officeDocument/2006/relationships/oleObject" Target="../embeddings/oleObject501.bin"/><Relationship Id="rId712" Type="http://schemas.openxmlformats.org/officeDocument/2006/relationships/oleObject" Target="../embeddings/oleObject708.bin"/><Relationship Id="rId79" Type="http://schemas.openxmlformats.org/officeDocument/2006/relationships/oleObject" Target="../embeddings/oleObject75.bin"/><Relationship Id="rId144" Type="http://schemas.openxmlformats.org/officeDocument/2006/relationships/oleObject" Target="../embeddings/oleObject140.bin"/><Relationship Id="rId589" Type="http://schemas.openxmlformats.org/officeDocument/2006/relationships/oleObject" Target="../embeddings/oleObject585.bin"/><Relationship Id="rId796" Type="http://schemas.openxmlformats.org/officeDocument/2006/relationships/oleObject" Target="../embeddings/oleObject792.bin"/><Relationship Id="rId351" Type="http://schemas.openxmlformats.org/officeDocument/2006/relationships/oleObject" Target="../embeddings/oleObject347.bin"/><Relationship Id="rId449" Type="http://schemas.openxmlformats.org/officeDocument/2006/relationships/oleObject" Target="../embeddings/oleObject445.bin"/><Relationship Id="rId656" Type="http://schemas.openxmlformats.org/officeDocument/2006/relationships/oleObject" Target="../embeddings/oleObject652.bin"/><Relationship Id="rId863" Type="http://schemas.openxmlformats.org/officeDocument/2006/relationships/oleObject" Target="../embeddings/oleObject859.bin"/><Relationship Id="rId211" Type="http://schemas.openxmlformats.org/officeDocument/2006/relationships/oleObject" Target="../embeddings/oleObject207.bin"/><Relationship Id="rId295" Type="http://schemas.openxmlformats.org/officeDocument/2006/relationships/oleObject" Target="../embeddings/oleObject291.bin"/><Relationship Id="rId309" Type="http://schemas.openxmlformats.org/officeDocument/2006/relationships/oleObject" Target="../embeddings/oleObject305.bin"/><Relationship Id="rId516" Type="http://schemas.openxmlformats.org/officeDocument/2006/relationships/oleObject" Target="../embeddings/oleObject512.bin"/><Relationship Id="rId723" Type="http://schemas.openxmlformats.org/officeDocument/2006/relationships/oleObject" Target="../embeddings/oleObject719.bin"/><Relationship Id="rId930" Type="http://schemas.openxmlformats.org/officeDocument/2006/relationships/oleObject" Target="../embeddings/oleObject926.bin"/><Relationship Id="rId1006" Type="http://schemas.openxmlformats.org/officeDocument/2006/relationships/oleObject" Target="../embeddings/oleObject1002.bin"/><Relationship Id="rId155" Type="http://schemas.openxmlformats.org/officeDocument/2006/relationships/oleObject" Target="../embeddings/oleObject151.bin"/><Relationship Id="rId362" Type="http://schemas.openxmlformats.org/officeDocument/2006/relationships/oleObject" Target="../embeddings/oleObject358.bin"/><Relationship Id="rId222" Type="http://schemas.openxmlformats.org/officeDocument/2006/relationships/oleObject" Target="../embeddings/oleObject218.bin"/><Relationship Id="rId667" Type="http://schemas.openxmlformats.org/officeDocument/2006/relationships/oleObject" Target="../embeddings/oleObject663.bin"/><Relationship Id="rId874" Type="http://schemas.openxmlformats.org/officeDocument/2006/relationships/oleObject" Target="../embeddings/oleObject870.bin"/><Relationship Id="rId17" Type="http://schemas.openxmlformats.org/officeDocument/2006/relationships/oleObject" Target="../embeddings/oleObject13.bin"/><Relationship Id="rId527" Type="http://schemas.openxmlformats.org/officeDocument/2006/relationships/oleObject" Target="../embeddings/oleObject523.bin"/><Relationship Id="rId734" Type="http://schemas.openxmlformats.org/officeDocument/2006/relationships/oleObject" Target="../embeddings/oleObject730.bin"/><Relationship Id="rId941" Type="http://schemas.openxmlformats.org/officeDocument/2006/relationships/oleObject" Target="../embeddings/oleObject937.bin"/><Relationship Id="rId70" Type="http://schemas.openxmlformats.org/officeDocument/2006/relationships/oleObject" Target="../embeddings/oleObject66.bin"/><Relationship Id="rId166" Type="http://schemas.openxmlformats.org/officeDocument/2006/relationships/oleObject" Target="../embeddings/oleObject162.bin"/><Relationship Id="rId373" Type="http://schemas.openxmlformats.org/officeDocument/2006/relationships/oleObject" Target="../embeddings/oleObject369.bin"/><Relationship Id="rId580" Type="http://schemas.openxmlformats.org/officeDocument/2006/relationships/oleObject" Target="../embeddings/oleObject576.bin"/><Relationship Id="rId801" Type="http://schemas.openxmlformats.org/officeDocument/2006/relationships/oleObject" Target="../embeddings/oleObject797.bin"/><Relationship Id="rId1017" Type="http://schemas.openxmlformats.org/officeDocument/2006/relationships/oleObject" Target="../embeddings/oleObject1013.bin"/><Relationship Id="rId1" Type="http://schemas.openxmlformats.org/officeDocument/2006/relationships/printerSettings" Target="../printerSettings/printerSettings1.bin"/><Relationship Id="rId233" Type="http://schemas.openxmlformats.org/officeDocument/2006/relationships/oleObject" Target="../embeddings/oleObject229.bin"/><Relationship Id="rId440" Type="http://schemas.openxmlformats.org/officeDocument/2006/relationships/oleObject" Target="../embeddings/oleObject436.bin"/><Relationship Id="rId678" Type="http://schemas.openxmlformats.org/officeDocument/2006/relationships/oleObject" Target="../embeddings/oleObject674.bin"/><Relationship Id="rId885" Type="http://schemas.openxmlformats.org/officeDocument/2006/relationships/oleObject" Target="../embeddings/oleObject881.bin"/><Relationship Id="rId28" Type="http://schemas.openxmlformats.org/officeDocument/2006/relationships/oleObject" Target="../embeddings/oleObject24.bin"/><Relationship Id="rId300" Type="http://schemas.openxmlformats.org/officeDocument/2006/relationships/oleObject" Target="../embeddings/oleObject296.bin"/><Relationship Id="rId538" Type="http://schemas.openxmlformats.org/officeDocument/2006/relationships/oleObject" Target="../embeddings/oleObject534.bin"/><Relationship Id="rId745" Type="http://schemas.openxmlformats.org/officeDocument/2006/relationships/oleObject" Target="../embeddings/oleObject741.bin"/><Relationship Id="rId952" Type="http://schemas.openxmlformats.org/officeDocument/2006/relationships/oleObject" Target="../embeddings/oleObject948.bin"/><Relationship Id="rId81" Type="http://schemas.openxmlformats.org/officeDocument/2006/relationships/oleObject" Target="../embeddings/oleObject77.bin"/><Relationship Id="rId177" Type="http://schemas.openxmlformats.org/officeDocument/2006/relationships/oleObject" Target="../embeddings/oleObject173.bin"/><Relationship Id="rId384" Type="http://schemas.openxmlformats.org/officeDocument/2006/relationships/oleObject" Target="../embeddings/oleObject380.bin"/><Relationship Id="rId591" Type="http://schemas.openxmlformats.org/officeDocument/2006/relationships/oleObject" Target="../embeddings/oleObject587.bin"/><Relationship Id="rId605" Type="http://schemas.openxmlformats.org/officeDocument/2006/relationships/oleObject" Target="../embeddings/oleObject601.bin"/><Relationship Id="rId812" Type="http://schemas.openxmlformats.org/officeDocument/2006/relationships/oleObject" Target="../embeddings/oleObject808.bin"/><Relationship Id="rId1028" Type="http://schemas.openxmlformats.org/officeDocument/2006/relationships/oleObject" Target="../embeddings/oleObject1024.bin"/><Relationship Id="rId244" Type="http://schemas.openxmlformats.org/officeDocument/2006/relationships/oleObject" Target="../embeddings/oleObject240.bin"/><Relationship Id="rId689" Type="http://schemas.openxmlformats.org/officeDocument/2006/relationships/oleObject" Target="../embeddings/oleObject685.bin"/><Relationship Id="rId896" Type="http://schemas.openxmlformats.org/officeDocument/2006/relationships/oleObject" Target="../embeddings/oleObject892.bin"/><Relationship Id="rId39" Type="http://schemas.openxmlformats.org/officeDocument/2006/relationships/oleObject" Target="../embeddings/oleObject35.bin"/><Relationship Id="rId451" Type="http://schemas.openxmlformats.org/officeDocument/2006/relationships/oleObject" Target="../embeddings/oleObject447.bin"/><Relationship Id="rId549" Type="http://schemas.openxmlformats.org/officeDocument/2006/relationships/oleObject" Target="../embeddings/oleObject545.bin"/><Relationship Id="rId756" Type="http://schemas.openxmlformats.org/officeDocument/2006/relationships/oleObject" Target="../embeddings/oleObject752.bin"/><Relationship Id="rId104" Type="http://schemas.openxmlformats.org/officeDocument/2006/relationships/oleObject" Target="../embeddings/oleObject100.bin"/><Relationship Id="rId188" Type="http://schemas.openxmlformats.org/officeDocument/2006/relationships/oleObject" Target="../embeddings/oleObject184.bin"/><Relationship Id="rId311" Type="http://schemas.openxmlformats.org/officeDocument/2006/relationships/oleObject" Target="../embeddings/oleObject307.bin"/><Relationship Id="rId395" Type="http://schemas.openxmlformats.org/officeDocument/2006/relationships/oleObject" Target="../embeddings/oleObject391.bin"/><Relationship Id="rId409" Type="http://schemas.openxmlformats.org/officeDocument/2006/relationships/oleObject" Target="../embeddings/oleObject405.bin"/><Relationship Id="rId963" Type="http://schemas.openxmlformats.org/officeDocument/2006/relationships/oleObject" Target="../embeddings/oleObject959.bin"/><Relationship Id="rId92" Type="http://schemas.openxmlformats.org/officeDocument/2006/relationships/oleObject" Target="../embeddings/oleObject88.bin"/><Relationship Id="rId616" Type="http://schemas.openxmlformats.org/officeDocument/2006/relationships/oleObject" Target="../embeddings/oleObject612.bin"/><Relationship Id="rId823" Type="http://schemas.openxmlformats.org/officeDocument/2006/relationships/oleObject" Target="../embeddings/oleObject819.bin"/><Relationship Id="rId255" Type="http://schemas.openxmlformats.org/officeDocument/2006/relationships/oleObject" Target="../embeddings/oleObject251.bin"/><Relationship Id="rId462" Type="http://schemas.openxmlformats.org/officeDocument/2006/relationships/oleObject" Target="../embeddings/oleObject458.bin"/><Relationship Id="rId115" Type="http://schemas.openxmlformats.org/officeDocument/2006/relationships/oleObject" Target="../embeddings/oleObject111.bin"/><Relationship Id="rId322" Type="http://schemas.openxmlformats.org/officeDocument/2006/relationships/oleObject" Target="../embeddings/oleObject318.bin"/><Relationship Id="rId767" Type="http://schemas.openxmlformats.org/officeDocument/2006/relationships/oleObject" Target="../embeddings/oleObject763.bin"/><Relationship Id="rId974" Type="http://schemas.openxmlformats.org/officeDocument/2006/relationships/oleObject" Target="../embeddings/oleObject970.bin"/><Relationship Id="rId199" Type="http://schemas.openxmlformats.org/officeDocument/2006/relationships/oleObject" Target="../embeddings/oleObject195.bin"/><Relationship Id="rId627" Type="http://schemas.openxmlformats.org/officeDocument/2006/relationships/oleObject" Target="../embeddings/oleObject623.bin"/><Relationship Id="rId834" Type="http://schemas.openxmlformats.org/officeDocument/2006/relationships/oleObject" Target="../embeddings/oleObject830.bin"/><Relationship Id="rId266" Type="http://schemas.openxmlformats.org/officeDocument/2006/relationships/oleObject" Target="../embeddings/oleObject262.bin"/><Relationship Id="rId473" Type="http://schemas.openxmlformats.org/officeDocument/2006/relationships/oleObject" Target="../embeddings/oleObject469.bin"/><Relationship Id="rId680" Type="http://schemas.openxmlformats.org/officeDocument/2006/relationships/oleObject" Target="../embeddings/oleObject676.bin"/><Relationship Id="rId901" Type="http://schemas.openxmlformats.org/officeDocument/2006/relationships/oleObject" Target="../embeddings/oleObject897.bin"/><Relationship Id="rId30" Type="http://schemas.openxmlformats.org/officeDocument/2006/relationships/oleObject" Target="../embeddings/oleObject26.bin"/><Relationship Id="rId126" Type="http://schemas.openxmlformats.org/officeDocument/2006/relationships/oleObject" Target="../embeddings/oleObject122.bin"/><Relationship Id="rId333" Type="http://schemas.openxmlformats.org/officeDocument/2006/relationships/oleObject" Target="../embeddings/oleObject329.bin"/><Relationship Id="rId540" Type="http://schemas.openxmlformats.org/officeDocument/2006/relationships/oleObject" Target="../embeddings/oleObject536.bin"/><Relationship Id="rId778" Type="http://schemas.openxmlformats.org/officeDocument/2006/relationships/oleObject" Target="../embeddings/oleObject774.bin"/><Relationship Id="rId985" Type="http://schemas.openxmlformats.org/officeDocument/2006/relationships/oleObject" Target="../embeddings/oleObject981.bin"/><Relationship Id="rId638" Type="http://schemas.openxmlformats.org/officeDocument/2006/relationships/oleObject" Target="../embeddings/oleObject634.bin"/><Relationship Id="rId845" Type="http://schemas.openxmlformats.org/officeDocument/2006/relationships/oleObject" Target="../embeddings/oleObject841.bin"/><Relationship Id="rId277" Type="http://schemas.openxmlformats.org/officeDocument/2006/relationships/oleObject" Target="../embeddings/oleObject273.bin"/><Relationship Id="rId400" Type="http://schemas.openxmlformats.org/officeDocument/2006/relationships/oleObject" Target="../embeddings/oleObject396.bin"/><Relationship Id="rId484" Type="http://schemas.openxmlformats.org/officeDocument/2006/relationships/oleObject" Target="../embeddings/oleObject480.bin"/><Relationship Id="rId705" Type="http://schemas.openxmlformats.org/officeDocument/2006/relationships/oleObject" Target="../embeddings/oleObject701.bin"/><Relationship Id="rId137" Type="http://schemas.openxmlformats.org/officeDocument/2006/relationships/oleObject" Target="../embeddings/oleObject133.bin"/><Relationship Id="rId344" Type="http://schemas.openxmlformats.org/officeDocument/2006/relationships/oleObject" Target="../embeddings/oleObject340.bin"/><Relationship Id="rId691" Type="http://schemas.openxmlformats.org/officeDocument/2006/relationships/oleObject" Target="../embeddings/oleObject687.bin"/><Relationship Id="rId789" Type="http://schemas.openxmlformats.org/officeDocument/2006/relationships/oleObject" Target="../embeddings/oleObject785.bin"/><Relationship Id="rId912" Type="http://schemas.openxmlformats.org/officeDocument/2006/relationships/oleObject" Target="../embeddings/oleObject908.bin"/><Relationship Id="rId996" Type="http://schemas.openxmlformats.org/officeDocument/2006/relationships/oleObject" Target="../embeddings/oleObject992.bin"/><Relationship Id="rId41" Type="http://schemas.openxmlformats.org/officeDocument/2006/relationships/oleObject" Target="../embeddings/oleObject37.bin"/><Relationship Id="rId551" Type="http://schemas.openxmlformats.org/officeDocument/2006/relationships/oleObject" Target="../embeddings/oleObject547.bin"/><Relationship Id="rId649" Type="http://schemas.openxmlformats.org/officeDocument/2006/relationships/oleObject" Target="../embeddings/oleObject645.bin"/><Relationship Id="rId856" Type="http://schemas.openxmlformats.org/officeDocument/2006/relationships/oleObject" Target="../embeddings/oleObject852.bin"/><Relationship Id="rId190" Type="http://schemas.openxmlformats.org/officeDocument/2006/relationships/oleObject" Target="../embeddings/oleObject186.bin"/><Relationship Id="rId204" Type="http://schemas.openxmlformats.org/officeDocument/2006/relationships/oleObject" Target="../embeddings/oleObject200.bin"/><Relationship Id="rId288" Type="http://schemas.openxmlformats.org/officeDocument/2006/relationships/oleObject" Target="../embeddings/oleObject284.bin"/><Relationship Id="rId411" Type="http://schemas.openxmlformats.org/officeDocument/2006/relationships/oleObject" Target="../embeddings/oleObject407.bin"/><Relationship Id="rId509" Type="http://schemas.openxmlformats.org/officeDocument/2006/relationships/oleObject" Target="../embeddings/oleObject505.bin"/><Relationship Id="rId495" Type="http://schemas.openxmlformats.org/officeDocument/2006/relationships/oleObject" Target="../embeddings/oleObject491.bin"/><Relationship Id="rId716" Type="http://schemas.openxmlformats.org/officeDocument/2006/relationships/oleObject" Target="../embeddings/oleObject712.bin"/><Relationship Id="rId923" Type="http://schemas.openxmlformats.org/officeDocument/2006/relationships/oleObject" Target="../embeddings/oleObject919.bin"/><Relationship Id="rId52" Type="http://schemas.openxmlformats.org/officeDocument/2006/relationships/oleObject" Target="../embeddings/oleObject48.bin"/><Relationship Id="rId148" Type="http://schemas.openxmlformats.org/officeDocument/2006/relationships/oleObject" Target="../embeddings/oleObject144.bin"/><Relationship Id="rId355" Type="http://schemas.openxmlformats.org/officeDocument/2006/relationships/oleObject" Target="../embeddings/oleObject351.bin"/><Relationship Id="rId562" Type="http://schemas.openxmlformats.org/officeDocument/2006/relationships/oleObject" Target="../embeddings/oleObject558.bin"/><Relationship Id="rId215" Type="http://schemas.openxmlformats.org/officeDocument/2006/relationships/oleObject" Target="../embeddings/oleObject211.bin"/><Relationship Id="rId422" Type="http://schemas.openxmlformats.org/officeDocument/2006/relationships/oleObject" Target="../embeddings/oleObject418.bin"/><Relationship Id="rId867" Type="http://schemas.openxmlformats.org/officeDocument/2006/relationships/oleObject" Target="../embeddings/oleObject863.bin"/><Relationship Id="rId299" Type="http://schemas.openxmlformats.org/officeDocument/2006/relationships/oleObject" Target="../embeddings/oleObject295.bin"/><Relationship Id="rId727" Type="http://schemas.openxmlformats.org/officeDocument/2006/relationships/oleObject" Target="../embeddings/oleObject723.bin"/><Relationship Id="rId934" Type="http://schemas.openxmlformats.org/officeDocument/2006/relationships/oleObject" Target="../embeddings/oleObject930.bin"/><Relationship Id="rId63" Type="http://schemas.openxmlformats.org/officeDocument/2006/relationships/oleObject" Target="../embeddings/oleObject59.bin"/><Relationship Id="rId159" Type="http://schemas.openxmlformats.org/officeDocument/2006/relationships/oleObject" Target="../embeddings/oleObject155.bin"/><Relationship Id="rId366" Type="http://schemas.openxmlformats.org/officeDocument/2006/relationships/oleObject" Target="../embeddings/oleObject362.bin"/><Relationship Id="rId573" Type="http://schemas.openxmlformats.org/officeDocument/2006/relationships/oleObject" Target="../embeddings/oleObject569.bin"/><Relationship Id="rId780" Type="http://schemas.openxmlformats.org/officeDocument/2006/relationships/oleObject" Target="../embeddings/oleObject776.bin"/><Relationship Id="rId226" Type="http://schemas.openxmlformats.org/officeDocument/2006/relationships/oleObject" Target="../embeddings/oleObject222.bin"/><Relationship Id="rId433" Type="http://schemas.openxmlformats.org/officeDocument/2006/relationships/oleObject" Target="../embeddings/oleObject429.bin"/><Relationship Id="rId878" Type="http://schemas.openxmlformats.org/officeDocument/2006/relationships/oleObject" Target="../embeddings/oleObject874.bin"/><Relationship Id="rId640" Type="http://schemas.openxmlformats.org/officeDocument/2006/relationships/oleObject" Target="../embeddings/oleObject636.bin"/><Relationship Id="rId738" Type="http://schemas.openxmlformats.org/officeDocument/2006/relationships/oleObject" Target="../embeddings/oleObject734.bin"/><Relationship Id="rId945" Type="http://schemas.openxmlformats.org/officeDocument/2006/relationships/oleObject" Target="../embeddings/oleObject941.bin"/><Relationship Id="rId74" Type="http://schemas.openxmlformats.org/officeDocument/2006/relationships/oleObject" Target="../embeddings/oleObject70.bin"/><Relationship Id="rId377" Type="http://schemas.openxmlformats.org/officeDocument/2006/relationships/oleObject" Target="../embeddings/oleObject373.bin"/><Relationship Id="rId500" Type="http://schemas.openxmlformats.org/officeDocument/2006/relationships/oleObject" Target="../embeddings/oleObject496.bin"/><Relationship Id="rId584" Type="http://schemas.openxmlformats.org/officeDocument/2006/relationships/oleObject" Target="../embeddings/oleObject580.bin"/><Relationship Id="rId805" Type="http://schemas.openxmlformats.org/officeDocument/2006/relationships/oleObject" Target="../embeddings/oleObject801.bin"/><Relationship Id="rId5" Type="http://schemas.openxmlformats.org/officeDocument/2006/relationships/image" Target="../media/image1.emf"/><Relationship Id="rId237" Type="http://schemas.openxmlformats.org/officeDocument/2006/relationships/oleObject" Target="../embeddings/oleObject233.bin"/><Relationship Id="rId791" Type="http://schemas.openxmlformats.org/officeDocument/2006/relationships/oleObject" Target="../embeddings/oleObject787.bin"/><Relationship Id="rId889" Type="http://schemas.openxmlformats.org/officeDocument/2006/relationships/oleObject" Target="../embeddings/oleObject885.bin"/><Relationship Id="rId444" Type="http://schemas.openxmlformats.org/officeDocument/2006/relationships/oleObject" Target="../embeddings/oleObject440.bin"/><Relationship Id="rId651" Type="http://schemas.openxmlformats.org/officeDocument/2006/relationships/oleObject" Target="../embeddings/oleObject647.bin"/><Relationship Id="rId749" Type="http://schemas.openxmlformats.org/officeDocument/2006/relationships/oleObject" Target="../embeddings/oleObject745.bin"/><Relationship Id="rId290" Type="http://schemas.openxmlformats.org/officeDocument/2006/relationships/oleObject" Target="../embeddings/oleObject286.bin"/><Relationship Id="rId304" Type="http://schemas.openxmlformats.org/officeDocument/2006/relationships/oleObject" Target="../embeddings/oleObject300.bin"/><Relationship Id="rId388" Type="http://schemas.openxmlformats.org/officeDocument/2006/relationships/oleObject" Target="../embeddings/oleObject384.bin"/><Relationship Id="rId511" Type="http://schemas.openxmlformats.org/officeDocument/2006/relationships/oleObject" Target="../embeddings/oleObject507.bin"/><Relationship Id="rId609" Type="http://schemas.openxmlformats.org/officeDocument/2006/relationships/oleObject" Target="../embeddings/oleObject605.bin"/><Relationship Id="rId956" Type="http://schemas.openxmlformats.org/officeDocument/2006/relationships/oleObject" Target="../embeddings/oleObject952.bin"/><Relationship Id="rId85" Type="http://schemas.openxmlformats.org/officeDocument/2006/relationships/oleObject" Target="../embeddings/oleObject81.bin"/><Relationship Id="rId150" Type="http://schemas.openxmlformats.org/officeDocument/2006/relationships/oleObject" Target="../embeddings/oleObject146.bin"/><Relationship Id="rId595" Type="http://schemas.openxmlformats.org/officeDocument/2006/relationships/oleObject" Target="../embeddings/oleObject591.bin"/><Relationship Id="rId816" Type="http://schemas.openxmlformats.org/officeDocument/2006/relationships/oleObject" Target="../embeddings/oleObject812.bin"/><Relationship Id="rId1001" Type="http://schemas.openxmlformats.org/officeDocument/2006/relationships/oleObject" Target="../embeddings/oleObject997.bin"/><Relationship Id="rId248" Type="http://schemas.openxmlformats.org/officeDocument/2006/relationships/oleObject" Target="../embeddings/oleObject244.bin"/><Relationship Id="rId455" Type="http://schemas.openxmlformats.org/officeDocument/2006/relationships/oleObject" Target="../embeddings/oleObject451.bin"/><Relationship Id="rId662" Type="http://schemas.openxmlformats.org/officeDocument/2006/relationships/oleObject" Target="../embeddings/oleObject658.bin"/><Relationship Id="rId12" Type="http://schemas.openxmlformats.org/officeDocument/2006/relationships/oleObject" Target="../embeddings/oleObject8.bin"/><Relationship Id="rId108" Type="http://schemas.openxmlformats.org/officeDocument/2006/relationships/oleObject" Target="../embeddings/oleObject104.bin"/><Relationship Id="rId315" Type="http://schemas.openxmlformats.org/officeDocument/2006/relationships/oleObject" Target="../embeddings/oleObject311.bin"/><Relationship Id="rId522" Type="http://schemas.openxmlformats.org/officeDocument/2006/relationships/oleObject" Target="../embeddings/oleObject518.bin"/><Relationship Id="rId967" Type="http://schemas.openxmlformats.org/officeDocument/2006/relationships/oleObject" Target="../embeddings/oleObject963.bin"/><Relationship Id="rId96" Type="http://schemas.openxmlformats.org/officeDocument/2006/relationships/oleObject" Target="../embeddings/oleObject92.bin"/><Relationship Id="rId161" Type="http://schemas.openxmlformats.org/officeDocument/2006/relationships/oleObject" Target="../embeddings/oleObject157.bin"/><Relationship Id="rId399" Type="http://schemas.openxmlformats.org/officeDocument/2006/relationships/oleObject" Target="../embeddings/oleObject395.bin"/><Relationship Id="rId827" Type="http://schemas.openxmlformats.org/officeDocument/2006/relationships/oleObject" Target="../embeddings/oleObject823.bin"/><Relationship Id="rId1012" Type="http://schemas.openxmlformats.org/officeDocument/2006/relationships/oleObject" Target="../embeddings/oleObject1008.bin"/><Relationship Id="rId259" Type="http://schemas.openxmlformats.org/officeDocument/2006/relationships/oleObject" Target="../embeddings/oleObject255.bin"/><Relationship Id="rId466" Type="http://schemas.openxmlformats.org/officeDocument/2006/relationships/oleObject" Target="../embeddings/oleObject462.bin"/><Relationship Id="rId673" Type="http://schemas.openxmlformats.org/officeDocument/2006/relationships/oleObject" Target="../embeddings/oleObject669.bin"/><Relationship Id="rId880" Type="http://schemas.openxmlformats.org/officeDocument/2006/relationships/oleObject" Target="../embeddings/oleObject876.bin"/><Relationship Id="rId23" Type="http://schemas.openxmlformats.org/officeDocument/2006/relationships/oleObject" Target="../embeddings/oleObject19.bin"/><Relationship Id="rId119" Type="http://schemas.openxmlformats.org/officeDocument/2006/relationships/oleObject" Target="../embeddings/oleObject115.bin"/><Relationship Id="rId326" Type="http://schemas.openxmlformats.org/officeDocument/2006/relationships/oleObject" Target="../embeddings/oleObject322.bin"/><Relationship Id="rId533" Type="http://schemas.openxmlformats.org/officeDocument/2006/relationships/oleObject" Target="../embeddings/oleObject529.bin"/><Relationship Id="rId978" Type="http://schemas.openxmlformats.org/officeDocument/2006/relationships/oleObject" Target="../embeddings/oleObject974.bin"/><Relationship Id="rId740" Type="http://schemas.openxmlformats.org/officeDocument/2006/relationships/oleObject" Target="../embeddings/oleObject736.bin"/><Relationship Id="rId838" Type="http://schemas.openxmlformats.org/officeDocument/2006/relationships/oleObject" Target="../embeddings/oleObject834.bin"/><Relationship Id="rId1023" Type="http://schemas.openxmlformats.org/officeDocument/2006/relationships/oleObject" Target="../embeddings/oleObject1019.bin"/><Relationship Id="rId172" Type="http://schemas.openxmlformats.org/officeDocument/2006/relationships/oleObject" Target="../embeddings/oleObject168.bin"/><Relationship Id="rId477" Type="http://schemas.openxmlformats.org/officeDocument/2006/relationships/oleObject" Target="../embeddings/oleObject473.bin"/><Relationship Id="rId600" Type="http://schemas.openxmlformats.org/officeDocument/2006/relationships/oleObject" Target="../embeddings/oleObject596.bin"/><Relationship Id="rId684" Type="http://schemas.openxmlformats.org/officeDocument/2006/relationships/oleObject" Target="../embeddings/oleObject680.bin"/><Relationship Id="rId337" Type="http://schemas.openxmlformats.org/officeDocument/2006/relationships/oleObject" Target="../embeddings/oleObject333.bin"/><Relationship Id="rId891" Type="http://schemas.openxmlformats.org/officeDocument/2006/relationships/oleObject" Target="../embeddings/oleObject887.bin"/><Relationship Id="rId905" Type="http://schemas.openxmlformats.org/officeDocument/2006/relationships/oleObject" Target="../embeddings/oleObject901.bin"/><Relationship Id="rId989" Type="http://schemas.openxmlformats.org/officeDocument/2006/relationships/oleObject" Target="../embeddings/oleObject985.bin"/><Relationship Id="rId34" Type="http://schemas.openxmlformats.org/officeDocument/2006/relationships/oleObject" Target="../embeddings/oleObject30.bin"/><Relationship Id="rId544" Type="http://schemas.openxmlformats.org/officeDocument/2006/relationships/oleObject" Target="../embeddings/oleObject540.bin"/><Relationship Id="rId751" Type="http://schemas.openxmlformats.org/officeDocument/2006/relationships/oleObject" Target="../embeddings/oleObject747.bin"/><Relationship Id="rId849" Type="http://schemas.openxmlformats.org/officeDocument/2006/relationships/oleObject" Target="../embeddings/oleObject845.bin"/><Relationship Id="rId183" Type="http://schemas.openxmlformats.org/officeDocument/2006/relationships/oleObject" Target="../embeddings/oleObject179.bin"/><Relationship Id="rId390" Type="http://schemas.openxmlformats.org/officeDocument/2006/relationships/oleObject" Target="../embeddings/oleObject386.bin"/><Relationship Id="rId404" Type="http://schemas.openxmlformats.org/officeDocument/2006/relationships/oleObject" Target="../embeddings/oleObject400.bin"/><Relationship Id="rId611" Type="http://schemas.openxmlformats.org/officeDocument/2006/relationships/oleObject" Target="../embeddings/oleObject607.bin"/><Relationship Id="rId250" Type="http://schemas.openxmlformats.org/officeDocument/2006/relationships/oleObject" Target="../embeddings/oleObject246.bin"/><Relationship Id="rId488" Type="http://schemas.openxmlformats.org/officeDocument/2006/relationships/oleObject" Target="../embeddings/oleObject484.bin"/><Relationship Id="rId695" Type="http://schemas.openxmlformats.org/officeDocument/2006/relationships/oleObject" Target="../embeddings/oleObject691.bin"/><Relationship Id="rId709" Type="http://schemas.openxmlformats.org/officeDocument/2006/relationships/oleObject" Target="../embeddings/oleObject705.bin"/><Relationship Id="rId916" Type="http://schemas.openxmlformats.org/officeDocument/2006/relationships/oleObject" Target="../embeddings/oleObject912.bin"/><Relationship Id="rId45" Type="http://schemas.openxmlformats.org/officeDocument/2006/relationships/oleObject" Target="../embeddings/oleObject41.bin"/><Relationship Id="rId110" Type="http://schemas.openxmlformats.org/officeDocument/2006/relationships/oleObject" Target="../embeddings/oleObject106.bin"/><Relationship Id="rId348" Type="http://schemas.openxmlformats.org/officeDocument/2006/relationships/oleObject" Target="../embeddings/oleObject344.bin"/><Relationship Id="rId555" Type="http://schemas.openxmlformats.org/officeDocument/2006/relationships/oleObject" Target="../embeddings/oleObject551.bin"/><Relationship Id="rId762" Type="http://schemas.openxmlformats.org/officeDocument/2006/relationships/oleObject" Target="../embeddings/oleObject758.bin"/><Relationship Id="rId194" Type="http://schemas.openxmlformats.org/officeDocument/2006/relationships/oleObject" Target="../embeddings/oleObject190.bin"/><Relationship Id="rId208" Type="http://schemas.openxmlformats.org/officeDocument/2006/relationships/oleObject" Target="../embeddings/oleObject204.bin"/><Relationship Id="rId415" Type="http://schemas.openxmlformats.org/officeDocument/2006/relationships/oleObject" Target="../embeddings/oleObject411.bin"/><Relationship Id="rId622" Type="http://schemas.openxmlformats.org/officeDocument/2006/relationships/oleObject" Target="../embeddings/oleObject618.bin"/><Relationship Id="rId261" Type="http://schemas.openxmlformats.org/officeDocument/2006/relationships/oleObject" Target="../embeddings/oleObject257.bin"/><Relationship Id="rId499" Type="http://schemas.openxmlformats.org/officeDocument/2006/relationships/oleObject" Target="../embeddings/oleObject495.bin"/><Relationship Id="rId927" Type="http://schemas.openxmlformats.org/officeDocument/2006/relationships/oleObject" Target="../embeddings/oleObject923.bin"/><Relationship Id="rId56" Type="http://schemas.openxmlformats.org/officeDocument/2006/relationships/oleObject" Target="../embeddings/oleObject52.bin"/><Relationship Id="rId359" Type="http://schemas.openxmlformats.org/officeDocument/2006/relationships/oleObject" Target="../embeddings/oleObject355.bin"/><Relationship Id="rId566" Type="http://schemas.openxmlformats.org/officeDocument/2006/relationships/oleObject" Target="../embeddings/oleObject562.bin"/><Relationship Id="rId773" Type="http://schemas.openxmlformats.org/officeDocument/2006/relationships/oleObject" Target="../embeddings/oleObject769.bin"/><Relationship Id="rId121" Type="http://schemas.openxmlformats.org/officeDocument/2006/relationships/oleObject" Target="../embeddings/oleObject117.bin"/><Relationship Id="rId219" Type="http://schemas.openxmlformats.org/officeDocument/2006/relationships/oleObject" Target="../embeddings/oleObject215.bin"/><Relationship Id="rId426" Type="http://schemas.openxmlformats.org/officeDocument/2006/relationships/oleObject" Target="../embeddings/oleObject422.bin"/><Relationship Id="rId633" Type="http://schemas.openxmlformats.org/officeDocument/2006/relationships/oleObject" Target="../embeddings/oleObject629.bin"/><Relationship Id="rId980" Type="http://schemas.openxmlformats.org/officeDocument/2006/relationships/oleObject" Target="../embeddings/oleObject976.bin"/><Relationship Id="rId840" Type="http://schemas.openxmlformats.org/officeDocument/2006/relationships/oleObject" Target="../embeddings/oleObject836.bin"/><Relationship Id="rId938" Type="http://schemas.openxmlformats.org/officeDocument/2006/relationships/oleObject" Target="../embeddings/oleObject934.bin"/><Relationship Id="rId67" Type="http://schemas.openxmlformats.org/officeDocument/2006/relationships/oleObject" Target="../embeddings/oleObject63.bin"/><Relationship Id="rId272" Type="http://schemas.openxmlformats.org/officeDocument/2006/relationships/oleObject" Target="../embeddings/oleObject268.bin"/><Relationship Id="rId577" Type="http://schemas.openxmlformats.org/officeDocument/2006/relationships/oleObject" Target="../embeddings/oleObject573.bin"/><Relationship Id="rId700" Type="http://schemas.openxmlformats.org/officeDocument/2006/relationships/oleObject" Target="../embeddings/oleObject696.bin"/><Relationship Id="rId132" Type="http://schemas.openxmlformats.org/officeDocument/2006/relationships/oleObject" Target="../embeddings/oleObject128.bin"/><Relationship Id="rId784" Type="http://schemas.openxmlformats.org/officeDocument/2006/relationships/oleObject" Target="../embeddings/oleObject780.bin"/><Relationship Id="rId991" Type="http://schemas.openxmlformats.org/officeDocument/2006/relationships/oleObject" Target="../embeddings/oleObject987.bin"/><Relationship Id="rId437" Type="http://schemas.openxmlformats.org/officeDocument/2006/relationships/oleObject" Target="../embeddings/oleObject433.bin"/><Relationship Id="rId644" Type="http://schemas.openxmlformats.org/officeDocument/2006/relationships/oleObject" Target="../embeddings/oleObject640.bin"/><Relationship Id="rId851" Type="http://schemas.openxmlformats.org/officeDocument/2006/relationships/oleObject" Target="../embeddings/oleObject847.bin"/><Relationship Id="rId283" Type="http://schemas.openxmlformats.org/officeDocument/2006/relationships/oleObject" Target="../embeddings/oleObject279.bin"/><Relationship Id="rId490" Type="http://schemas.openxmlformats.org/officeDocument/2006/relationships/oleObject" Target="../embeddings/oleObject486.bin"/><Relationship Id="rId504" Type="http://schemas.openxmlformats.org/officeDocument/2006/relationships/oleObject" Target="../embeddings/oleObject500.bin"/><Relationship Id="rId711" Type="http://schemas.openxmlformats.org/officeDocument/2006/relationships/oleObject" Target="../embeddings/oleObject707.bin"/><Relationship Id="rId949" Type="http://schemas.openxmlformats.org/officeDocument/2006/relationships/oleObject" Target="../embeddings/oleObject945.bin"/><Relationship Id="rId78" Type="http://schemas.openxmlformats.org/officeDocument/2006/relationships/oleObject" Target="../embeddings/oleObject74.bin"/><Relationship Id="rId143" Type="http://schemas.openxmlformats.org/officeDocument/2006/relationships/oleObject" Target="../embeddings/oleObject139.bin"/><Relationship Id="rId350" Type="http://schemas.openxmlformats.org/officeDocument/2006/relationships/oleObject" Target="../embeddings/oleObject346.bin"/><Relationship Id="rId588" Type="http://schemas.openxmlformats.org/officeDocument/2006/relationships/oleObject" Target="../embeddings/oleObject584.bin"/><Relationship Id="rId795" Type="http://schemas.openxmlformats.org/officeDocument/2006/relationships/oleObject" Target="../embeddings/oleObject791.bin"/><Relationship Id="rId809" Type="http://schemas.openxmlformats.org/officeDocument/2006/relationships/oleObject" Target="../embeddings/oleObject805.bin"/><Relationship Id="rId9" Type="http://schemas.openxmlformats.org/officeDocument/2006/relationships/oleObject" Target="../embeddings/oleObject5.bin"/><Relationship Id="rId210" Type="http://schemas.openxmlformats.org/officeDocument/2006/relationships/oleObject" Target="../embeddings/oleObject206.bin"/><Relationship Id="rId448" Type="http://schemas.openxmlformats.org/officeDocument/2006/relationships/oleObject" Target="../embeddings/oleObject444.bin"/><Relationship Id="rId655" Type="http://schemas.openxmlformats.org/officeDocument/2006/relationships/oleObject" Target="../embeddings/oleObject651.bin"/><Relationship Id="rId862" Type="http://schemas.openxmlformats.org/officeDocument/2006/relationships/oleObject" Target="../embeddings/oleObject858.bin"/><Relationship Id="rId294" Type="http://schemas.openxmlformats.org/officeDocument/2006/relationships/oleObject" Target="../embeddings/oleObject290.bin"/><Relationship Id="rId308" Type="http://schemas.openxmlformats.org/officeDocument/2006/relationships/oleObject" Target="../embeddings/oleObject304.bin"/><Relationship Id="rId515" Type="http://schemas.openxmlformats.org/officeDocument/2006/relationships/oleObject" Target="../embeddings/oleObject511.bin"/><Relationship Id="rId722" Type="http://schemas.openxmlformats.org/officeDocument/2006/relationships/oleObject" Target="../embeddings/oleObject718.bin"/><Relationship Id="rId89" Type="http://schemas.openxmlformats.org/officeDocument/2006/relationships/oleObject" Target="../embeddings/oleObject85.bin"/><Relationship Id="rId154" Type="http://schemas.openxmlformats.org/officeDocument/2006/relationships/oleObject" Target="../embeddings/oleObject150.bin"/><Relationship Id="rId361" Type="http://schemas.openxmlformats.org/officeDocument/2006/relationships/oleObject" Target="../embeddings/oleObject357.bin"/><Relationship Id="rId599" Type="http://schemas.openxmlformats.org/officeDocument/2006/relationships/oleObject" Target="../embeddings/oleObject595.bin"/><Relationship Id="rId1005" Type="http://schemas.openxmlformats.org/officeDocument/2006/relationships/oleObject" Target="../embeddings/oleObject1001.bin"/><Relationship Id="rId459" Type="http://schemas.openxmlformats.org/officeDocument/2006/relationships/oleObject" Target="../embeddings/oleObject455.bin"/><Relationship Id="rId666" Type="http://schemas.openxmlformats.org/officeDocument/2006/relationships/oleObject" Target="../embeddings/oleObject662.bin"/><Relationship Id="rId873" Type="http://schemas.openxmlformats.org/officeDocument/2006/relationships/oleObject" Target="../embeddings/oleObject869.bin"/><Relationship Id="rId16" Type="http://schemas.openxmlformats.org/officeDocument/2006/relationships/oleObject" Target="../embeddings/oleObject12.bin"/><Relationship Id="rId221" Type="http://schemas.openxmlformats.org/officeDocument/2006/relationships/oleObject" Target="../embeddings/oleObject217.bin"/><Relationship Id="rId319" Type="http://schemas.openxmlformats.org/officeDocument/2006/relationships/oleObject" Target="../embeddings/oleObject315.bin"/><Relationship Id="rId526" Type="http://schemas.openxmlformats.org/officeDocument/2006/relationships/oleObject" Target="../embeddings/oleObject522.bin"/><Relationship Id="rId733" Type="http://schemas.openxmlformats.org/officeDocument/2006/relationships/oleObject" Target="../embeddings/oleObject729.bin"/><Relationship Id="rId940" Type="http://schemas.openxmlformats.org/officeDocument/2006/relationships/oleObject" Target="../embeddings/oleObject936.bin"/><Relationship Id="rId1016" Type="http://schemas.openxmlformats.org/officeDocument/2006/relationships/oleObject" Target="../embeddings/oleObject1012.bin"/><Relationship Id="rId165" Type="http://schemas.openxmlformats.org/officeDocument/2006/relationships/oleObject" Target="../embeddings/oleObject161.bin"/><Relationship Id="rId372" Type="http://schemas.openxmlformats.org/officeDocument/2006/relationships/oleObject" Target="../embeddings/oleObject368.bin"/><Relationship Id="rId677" Type="http://schemas.openxmlformats.org/officeDocument/2006/relationships/oleObject" Target="../embeddings/oleObject673.bin"/><Relationship Id="rId800" Type="http://schemas.openxmlformats.org/officeDocument/2006/relationships/oleObject" Target="../embeddings/oleObject796.bin"/><Relationship Id="rId232" Type="http://schemas.openxmlformats.org/officeDocument/2006/relationships/oleObject" Target="../embeddings/oleObject228.bin"/><Relationship Id="rId884" Type="http://schemas.openxmlformats.org/officeDocument/2006/relationships/oleObject" Target="../embeddings/oleObject880.bin"/><Relationship Id="rId27" Type="http://schemas.openxmlformats.org/officeDocument/2006/relationships/oleObject" Target="../embeddings/oleObject23.bin"/><Relationship Id="rId537" Type="http://schemas.openxmlformats.org/officeDocument/2006/relationships/oleObject" Target="../embeddings/oleObject533.bin"/><Relationship Id="rId744" Type="http://schemas.openxmlformats.org/officeDocument/2006/relationships/oleObject" Target="../embeddings/oleObject740.bin"/><Relationship Id="rId951" Type="http://schemas.openxmlformats.org/officeDocument/2006/relationships/oleObject" Target="../embeddings/oleObject947.bin"/><Relationship Id="rId80" Type="http://schemas.openxmlformats.org/officeDocument/2006/relationships/oleObject" Target="../embeddings/oleObject76.bin"/><Relationship Id="rId176" Type="http://schemas.openxmlformats.org/officeDocument/2006/relationships/oleObject" Target="../embeddings/oleObject172.bin"/><Relationship Id="rId383" Type="http://schemas.openxmlformats.org/officeDocument/2006/relationships/oleObject" Target="../embeddings/oleObject379.bin"/><Relationship Id="rId590" Type="http://schemas.openxmlformats.org/officeDocument/2006/relationships/oleObject" Target="../embeddings/oleObject586.bin"/><Relationship Id="rId604" Type="http://schemas.openxmlformats.org/officeDocument/2006/relationships/oleObject" Target="../embeddings/oleObject600.bin"/><Relationship Id="rId811" Type="http://schemas.openxmlformats.org/officeDocument/2006/relationships/oleObject" Target="../embeddings/oleObject807.bin"/><Relationship Id="rId1027" Type="http://schemas.openxmlformats.org/officeDocument/2006/relationships/oleObject" Target="../embeddings/oleObject1023.bin"/><Relationship Id="rId243" Type="http://schemas.openxmlformats.org/officeDocument/2006/relationships/oleObject" Target="../embeddings/oleObject239.bin"/><Relationship Id="rId450" Type="http://schemas.openxmlformats.org/officeDocument/2006/relationships/oleObject" Target="../embeddings/oleObject446.bin"/><Relationship Id="rId688" Type="http://schemas.openxmlformats.org/officeDocument/2006/relationships/oleObject" Target="../embeddings/oleObject684.bin"/><Relationship Id="rId895" Type="http://schemas.openxmlformats.org/officeDocument/2006/relationships/oleObject" Target="../embeddings/oleObject891.bin"/><Relationship Id="rId909" Type="http://schemas.openxmlformats.org/officeDocument/2006/relationships/oleObject" Target="../embeddings/oleObject905.bin"/><Relationship Id="rId38" Type="http://schemas.openxmlformats.org/officeDocument/2006/relationships/oleObject" Target="../embeddings/oleObject34.bin"/><Relationship Id="rId103" Type="http://schemas.openxmlformats.org/officeDocument/2006/relationships/oleObject" Target="../embeddings/oleObject99.bin"/><Relationship Id="rId310" Type="http://schemas.openxmlformats.org/officeDocument/2006/relationships/oleObject" Target="../embeddings/oleObject306.bin"/><Relationship Id="rId548" Type="http://schemas.openxmlformats.org/officeDocument/2006/relationships/oleObject" Target="../embeddings/oleObject544.bin"/><Relationship Id="rId755" Type="http://schemas.openxmlformats.org/officeDocument/2006/relationships/oleObject" Target="../embeddings/oleObject751.bin"/><Relationship Id="rId962" Type="http://schemas.openxmlformats.org/officeDocument/2006/relationships/oleObject" Target="../embeddings/oleObject958.bin"/><Relationship Id="rId91" Type="http://schemas.openxmlformats.org/officeDocument/2006/relationships/oleObject" Target="../embeddings/oleObject87.bin"/><Relationship Id="rId187" Type="http://schemas.openxmlformats.org/officeDocument/2006/relationships/oleObject" Target="../embeddings/oleObject183.bin"/><Relationship Id="rId394" Type="http://schemas.openxmlformats.org/officeDocument/2006/relationships/oleObject" Target="../embeddings/oleObject390.bin"/><Relationship Id="rId408" Type="http://schemas.openxmlformats.org/officeDocument/2006/relationships/oleObject" Target="../embeddings/oleObject404.bin"/><Relationship Id="rId615" Type="http://schemas.openxmlformats.org/officeDocument/2006/relationships/oleObject" Target="../embeddings/oleObject611.bin"/><Relationship Id="rId822" Type="http://schemas.openxmlformats.org/officeDocument/2006/relationships/oleObject" Target="../embeddings/oleObject818.bin"/><Relationship Id="rId254" Type="http://schemas.openxmlformats.org/officeDocument/2006/relationships/oleObject" Target="../embeddings/oleObject250.bin"/><Relationship Id="rId699" Type="http://schemas.openxmlformats.org/officeDocument/2006/relationships/oleObject" Target="../embeddings/oleObject695.bin"/><Relationship Id="rId49" Type="http://schemas.openxmlformats.org/officeDocument/2006/relationships/oleObject" Target="../embeddings/oleObject45.bin"/><Relationship Id="rId114" Type="http://schemas.openxmlformats.org/officeDocument/2006/relationships/oleObject" Target="../embeddings/oleObject110.bin"/><Relationship Id="rId461" Type="http://schemas.openxmlformats.org/officeDocument/2006/relationships/oleObject" Target="../embeddings/oleObject457.bin"/><Relationship Id="rId559" Type="http://schemas.openxmlformats.org/officeDocument/2006/relationships/oleObject" Target="../embeddings/oleObject555.bin"/><Relationship Id="rId766" Type="http://schemas.openxmlformats.org/officeDocument/2006/relationships/oleObject" Target="../embeddings/oleObject762.bin"/><Relationship Id="rId198" Type="http://schemas.openxmlformats.org/officeDocument/2006/relationships/oleObject" Target="../embeddings/oleObject194.bin"/><Relationship Id="rId321" Type="http://schemas.openxmlformats.org/officeDocument/2006/relationships/oleObject" Target="../embeddings/oleObject317.bin"/><Relationship Id="rId419" Type="http://schemas.openxmlformats.org/officeDocument/2006/relationships/oleObject" Target="../embeddings/oleObject415.bin"/><Relationship Id="rId626" Type="http://schemas.openxmlformats.org/officeDocument/2006/relationships/oleObject" Target="../embeddings/oleObject622.bin"/><Relationship Id="rId973" Type="http://schemas.openxmlformats.org/officeDocument/2006/relationships/oleObject" Target="../embeddings/oleObject969.bin"/><Relationship Id="rId833" Type="http://schemas.openxmlformats.org/officeDocument/2006/relationships/oleObject" Target="../embeddings/oleObject829.bin"/><Relationship Id="rId265" Type="http://schemas.openxmlformats.org/officeDocument/2006/relationships/oleObject" Target="../embeddings/oleObject261.bin"/><Relationship Id="rId472" Type="http://schemas.openxmlformats.org/officeDocument/2006/relationships/oleObject" Target="../embeddings/oleObject468.bin"/><Relationship Id="rId900" Type="http://schemas.openxmlformats.org/officeDocument/2006/relationships/oleObject" Target="../embeddings/oleObject896.bin"/><Relationship Id="rId125" Type="http://schemas.openxmlformats.org/officeDocument/2006/relationships/oleObject" Target="../embeddings/oleObject121.bin"/><Relationship Id="rId332" Type="http://schemas.openxmlformats.org/officeDocument/2006/relationships/oleObject" Target="../embeddings/oleObject328.bin"/><Relationship Id="rId777" Type="http://schemas.openxmlformats.org/officeDocument/2006/relationships/oleObject" Target="../embeddings/oleObject773.bin"/><Relationship Id="rId984" Type="http://schemas.openxmlformats.org/officeDocument/2006/relationships/oleObject" Target="../embeddings/oleObject980.bin"/><Relationship Id="rId637" Type="http://schemas.openxmlformats.org/officeDocument/2006/relationships/oleObject" Target="../embeddings/oleObject633.bin"/><Relationship Id="rId844" Type="http://schemas.openxmlformats.org/officeDocument/2006/relationships/oleObject" Target="../embeddings/oleObject840.bin"/><Relationship Id="rId276" Type="http://schemas.openxmlformats.org/officeDocument/2006/relationships/oleObject" Target="../embeddings/oleObject272.bin"/><Relationship Id="rId483" Type="http://schemas.openxmlformats.org/officeDocument/2006/relationships/oleObject" Target="../embeddings/oleObject479.bin"/><Relationship Id="rId690" Type="http://schemas.openxmlformats.org/officeDocument/2006/relationships/oleObject" Target="../embeddings/oleObject686.bin"/><Relationship Id="rId704" Type="http://schemas.openxmlformats.org/officeDocument/2006/relationships/oleObject" Target="../embeddings/oleObject700.bin"/><Relationship Id="rId911" Type="http://schemas.openxmlformats.org/officeDocument/2006/relationships/oleObject" Target="../embeddings/oleObject907.bin"/><Relationship Id="rId40" Type="http://schemas.openxmlformats.org/officeDocument/2006/relationships/oleObject" Target="../embeddings/oleObject36.bin"/><Relationship Id="rId136" Type="http://schemas.openxmlformats.org/officeDocument/2006/relationships/oleObject" Target="../embeddings/oleObject132.bin"/><Relationship Id="rId343" Type="http://schemas.openxmlformats.org/officeDocument/2006/relationships/oleObject" Target="../embeddings/oleObject339.bin"/><Relationship Id="rId550" Type="http://schemas.openxmlformats.org/officeDocument/2006/relationships/oleObject" Target="../embeddings/oleObject546.bin"/><Relationship Id="rId788" Type="http://schemas.openxmlformats.org/officeDocument/2006/relationships/oleObject" Target="../embeddings/oleObject784.bin"/><Relationship Id="rId995" Type="http://schemas.openxmlformats.org/officeDocument/2006/relationships/oleObject" Target="../embeddings/oleObject991.bin"/><Relationship Id="rId203" Type="http://schemas.openxmlformats.org/officeDocument/2006/relationships/oleObject" Target="../embeddings/oleObject199.bin"/><Relationship Id="rId648" Type="http://schemas.openxmlformats.org/officeDocument/2006/relationships/oleObject" Target="../embeddings/oleObject644.bin"/><Relationship Id="rId855" Type="http://schemas.openxmlformats.org/officeDocument/2006/relationships/oleObject" Target="../embeddings/oleObject851.bin"/><Relationship Id="rId287" Type="http://schemas.openxmlformats.org/officeDocument/2006/relationships/oleObject" Target="../embeddings/oleObject283.bin"/><Relationship Id="rId410" Type="http://schemas.openxmlformats.org/officeDocument/2006/relationships/oleObject" Target="../embeddings/oleObject406.bin"/><Relationship Id="rId494" Type="http://schemas.openxmlformats.org/officeDocument/2006/relationships/oleObject" Target="../embeddings/oleObject490.bin"/><Relationship Id="rId508" Type="http://schemas.openxmlformats.org/officeDocument/2006/relationships/oleObject" Target="../embeddings/oleObject504.bin"/><Relationship Id="rId715" Type="http://schemas.openxmlformats.org/officeDocument/2006/relationships/oleObject" Target="../embeddings/oleObject711.bin"/><Relationship Id="rId922" Type="http://schemas.openxmlformats.org/officeDocument/2006/relationships/oleObject" Target="../embeddings/oleObject918.bin"/><Relationship Id="rId147" Type="http://schemas.openxmlformats.org/officeDocument/2006/relationships/oleObject" Target="../embeddings/oleObject143.bin"/><Relationship Id="rId354" Type="http://schemas.openxmlformats.org/officeDocument/2006/relationships/oleObject" Target="../embeddings/oleObject350.bin"/><Relationship Id="rId799" Type="http://schemas.openxmlformats.org/officeDocument/2006/relationships/oleObject" Target="../embeddings/oleObject795.bin"/><Relationship Id="rId51" Type="http://schemas.openxmlformats.org/officeDocument/2006/relationships/oleObject" Target="../embeddings/oleObject47.bin"/><Relationship Id="rId561" Type="http://schemas.openxmlformats.org/officeDocument/2006/relationships/oleObject" Target="../embeddings/oleObject557.bin"/><Relationship Id="rId659" Type="http://schemas.openxmlformats.org/officeDocument/2006/relationships/oleObject" Target="../embeddings/oleObject655.bin"/><Relationship Id="rId866" Type="http://schemas.openxmlformats.org/officeDocument/2006/relationships/oleObject" Target="../embeddings/oleObject862.bin"/><Relationship Id="rId214" Type="http://schemas.openxmlformats.org/officeDocument/2006/relationships/oleObject" Target="../embeddings/oleObject210.bin"/><Relationship Id="rId298" Type="http://schemas.openxmlformats.org/officeDocument/2006/relationships/oleObject" Target="../embeddings/oleObject294.bin"/><Relationship Id="rId421" Type="http://schemas.openxmlformats.org/officeDocument/2006/relationships/oleObject" Target="../embeddings/oleObject417.bin"/><Relationship Id="rId519" Type="http://schemas.openxmlformats.org/officeDocument/2006/relationships/oleObject" Target="../embeddings/oleObject515.bin"/><Relationship Id="rId158" Type="http://schemas.openxmlformats.org/officeDocument/2006/relationships/oleObject" Target="../embeddings/oleObject154.bin"/><Relationship Id="rId726" Type="http://schemas.openxmlformats.org/officeDocument/2006/relationships/oleObject" Target="../embeddings/oleObject722.bin"/><Relationship Id="rId933" Type="http://schemas.openxmlformats.org/officeDocument/2006/relationships/oleObject" Target="../embeddings/oleObject929.bin"/><Relationship Id="rId1009" Type="http://schemas.openxmlformats.org/officeDocument/2006/relationships/oleObject" Target="../embeddings/oleObject1005.bin"/><Relationship Id="rId62" Type="http://schemas.openxmlformats.org/officeDocument/2006/relationships/oleObject" Target="../embeddings/oleObject58.bin"/><Relationship Id="rId365" Type="http://schemas.openxmlformats.org/officeDocument/2006/relationships/oleObject" Target="../embeddings/oleObject361.bin"/><Relationship Id="rId572" Type="http://schemas.openxmlformats.org/officeDocument/2006/relationships/oleObject" Target="../embeddings/oleObject568.bin"/><Relationship Id="rId225" Type="http://schemas.openxmlformats.org/officeDocument/2006/relationships/oleObject" Target="../embeddings/oleObject221.bin"/><Relationship Id="rId432" Type="http://schemas.openxmlformats.org/officeDocument/2006/relationships/oleObject" Target="../embeddings/oleObject428.bin"/><Relationship Id="rId877" Type="http://schemas.openxmlformats.org/officeDocument/2006/relationships/oleObject" Target="../embeddings/oleObject873.bin"/><Relationship Id="rId737" Type="http://schemas.openxmlformats.org/officeDocument/2006/relationships/oleObject" Target="../embeddings/oleObject733.bin"/><Relationship Id="rId944" Type="http://schemas.openxmlformats.org/officeDocument/2006/relationships/oleObject" Target="../embeddings/oleObject940.bin"/><Relationship Id="rId73" Type="http://schemas.openxmlformats.org/officeDocument/2006/relationships/oleObject" Target="../embeddings/oleObject69.bin"/><Relationship Id="rId169" Type="http://schemas.openxmlformats.org/officeDocument/2006/relationships/oleObject" Target="../embeddings/oleObject165.bin"/><Relationship Id="rId376" Type="http://schemas.openxmlformats.org/officeDocument/2006/relationships/oleObject" Target="../embeddings/oleObject372.bin"/><Relationship Id="rId583" Type="http://schemas.openxmlformats.org/officeDocument/2006/relationships/oleObject" Target="../embeddings/oleObject579.bin"/><Relationship Id="rId790" Type="http://schemas.openxmlformats.org/officeDocument/2006/relationships/oleObject" Target="../embeddings/oleObject786.bin"/><Relationship Id="rId804" Type="http://schemas.openxmlformats.org/officeDocument/2006/relationships/oleObject" Target="../embeddings/oleObject800.bin"/><Relationship Id="rId4" Type="http://schemas.openxmlformats.org/officeDocument/2006/relationships/oleObject" Target="../embeddings/oleObject1.bin"/><Relationship Id="rId236" Type="http://schemas.openxmlformats.org/officeDocument/2006/relationships/oleObject" Target="../embeddings/oleObject232.bin"/><Relationship Id="rId443" Type="http://schemas.openxmlformats.org/officeDocument/2006/relationships/oleObject" Target="../embeddings/oleObject439.bin"/><Relationship Id="rId650" Type="http://schemas.openxmlformats.org/officeDocument/2006/relationships/oleObject" Target="../embeddings/oleObject646.bin"/><Relationship Id="rId888" Type="http://schemas.openxmlformats.org/officeDocument/2006/relationships/oleObject" Target="../embeddings/oleObject884.bin"/><Relationship Id="rId303" Type="http://schemas.openxmlformats.org/officeDocument/2006/relationships/oleObject" Target="../embeddings/oleObject299.bin"/><Relationship Id="rId748" Type="http://schemas.openxmlformats.org/officeDocument/2006/relationships/oleObject" Target="../embeddings/oleObject744.bin"/><Relationship Id="rId955" Type="http://schemas.openxmlformats.org/officeDocument/2006/relationships/oleObject" Target="../embeddings/oleObject951.bin"/><Relationship Id="rId84" Type="http://schemas.openxmlformats.org/officeDocument/2006/relationships/oleObject" Target="../embeddings/oleObject80.bin"/><Relationship Id="rId387" Type="http://schemas.openxmlformats.org/officeDocument/2006/relationships/oleObject" Target="../embeddings/oleObject383.bin"/><Relationship Id="rId510" Type="http://schemas.openxmlformats.org/officeDocument/2006/relationships/oleObject" Target="../embeddings/oleObject506.bin"/><Relationship Id="rId594" Type="http://schemas.openxmlformats.org/officeDocument/2006/relationships/oleObject" Target="../embeddings/oleObject590.bin"/><Relationship Id="rId608" Type="http://schemas.openxmlformats.org/officeDocument/2006/relationships/oleObject" Target="../embeddings/oleObject604.bin"/><Relationship Id="rId815" Type="http://schemas.openxmlformats.org/officeDocument/2006/relationships/oleObject" Target="../embeddings/oleObject811.bin"/><Relationship Id="rId247" Type="http://schemas.openxmlformats.org/officeDocument/2006/relationships/oleObject" Target="../embeddings/oleObject243.bin"/><Relationship Id="rId899" Type="http://schemas.openxmlformats.org/officeDocument/2006/relationships/oleObject" Target="../embeddings/oleObject895.bin"/><Relationship Id="rId1000" Type="http://schemas.openxmlformats.org/officeDocument/2006/relationships/oleObject" Target="../embeddings/oleObject996.bin"/><Relationship Id="rId107" Type="http://schemas.openxmlformats.org/officeDocument/2006/relationships/oleObject" Target="../embeddings/oleObject103.bin"/><Relationship Id="rId454" Type="http://schemas.openxmlformats.org/officeDocument/2006/relationships/oleObject" Target="../embeddings/oleObject450.bin"/><Relationship Id="rId661" Type="http://schemas.openxmlformats.org/officeDocument/2006/relationships/oleObject" Target="../embeddings/oleObject657.bin"/><Relationship Id="rId759" Type="http://schemas.openxmlformats.org/officeDocument/2006/relationships/oleObject" Target="../embeddings/oleObject755.bin"/><Relationship Id="rId966" Type="http://schemas.openxmlformats.org/officeDocument/2006/relationships/oleObject" Target="../embeddings/oleObject962.bin"/><Relationship Id="rId11" Type="http://schemas.openxmlformats.org/officeDocument/2006/relationships/oleObject" Target="../embeddings/oleObject7.bin"/><Relationship Id="rId314" Type="http://schemas.openxmlformats.org/officeDocument/2006/relationships/oleObject" Target="../embeddings/oleObject310.bin"/><Relationship Id="rId398" Type="http://schemas.openxmlformats.org/officeDocument/2006/relationships/oleObject" Target="../embeddings/oleObject394.bin"/><Relationship Id="rId521" Type="http://schemas.openxmlformats.org/officeDocument/2006/relationships/oleObject" Target="../embeddings/oleObject517.bin"/><Relationship Id="rId619" Type="http://schemas.openxmlformats.org/officeDocument/2006/relationships/oleObject" Target="../embeddings/oleObject615.bin"/><Relationship Id="rId95" Type="http://schemas.openxmlformats.org/officeDocument/2006/relationships/oleObject" Target="../embeddings/oleObject91.bin"/><Relationship Id="rId160" Type="http://schemas.openxmlformats.org/officeDocument/2006/relationships/oleObject" Target="../embeddings/oleObject156.bin"/><Relationship Id="rId826" Type="http://schemas.openxmlformats.org/officeDocument/2006/relationships/oleObject" Target="../embeddings/oleObject822.bin"/><Relationship Id="rId1011" Type="http://schemas.openxmlformats.org/officeDocument/2006/relationships/oleObject" Target="../embeddings/oleObject1007.bin"/><Relationship Id="rId258" Type="http://schemas.openxmlformats.org/officeDocument/2006/relationships/oleObject" Target="../embeddings/oleObject254.bin"/><Relationship Id="rId465" Type="http://schemas.openxmlformats.org/officeDocument/2006/relationships/oleObject" Target="../embeddings/oleObject461.bin"/><Relationship Id="rId672" Type="http://schemas.openxmlformats.org/officeDocument/2006/relationships/oleObject" Target="../embeddings/oleObject668.bin"/><Relationship Id="rId22" Type="http://schemas.openxmlformats.org/officeDocument/2006/relationships/oleObject" Target="../embeddings/oleObject18.bin"/><Relationship Id="rId118" Type="http://schemas.openxmlformats.org/officeDocument/2006/relationships/oleObject" Target="../embeddings/oleObject114.bin"/><Relationship Id="rId325" Type="http://schemas.openxmlformats.org/officeDocument/2006/relationships/oleObject" Target="../embeddings/oleObject321.bin"/><Relationship Id="rId532" Type="http://schemas.openxmlformats.org/officeDocument/2006/relationships/oleObject" Target="../embeddings/oleObject528.bin"/><Relationship Id="rId977" Type="http://schemas.openxmlformats.org/officeDocument/2006/relationships/oleObject" Target="../embeddings/oleObject973.bin"/><Relationship Id="rId171" Type="http://schemas.openxmlformats.org/officeDocument/2006/relationships/oleObject" Target="../embeddings/oleObject167.bin"/><Relationship Id="rId837" Type="http://schemas.openxmlformats.org/officeDocument/2006/relationships/oleObject" Target="../embeddings/oleObject833.bin"/><Relationship Id="rId1022" Type="http://schemas.openxmlformats.org/officeDocument/2006/relationships/oleObject" Target="../embeddings/oleObject1018.bin"/><Relationship Id="rId269" Type="http://schemas.openxmlformats.org/officeDocument/2006/relationships/oleObject" Target="../embeddings/oleObject265.bin"/><Relationship Id="rId476" Type="http://schemas.openxmlformats.org/officeDocument/2006/relationships/oleObject" Target="../embeddings/oleObject472.bin"/><Relationship Id="rId683" Type="http://schemas.openxmlformats.org/officeDocument/2006/relationships/oleObject" Target="../embeddings/oleObject679.bin"/><Relationship Id="rId890" Type="http://schemas.openxmlformats.org/officeDocument/2006/relationships/oleObject" Target="../embeddings/oleObject886.bin"/><Relationship Id="rId904" Type="http://schemas.openxmlformats.org/officeDocument/2006/relationships/oleObject" Target="../embeddings/oleObject900.bin"/><Relationship Id="rId33" Type="http://schemas.openxmlformats.org/officeDocument/2006/relationships/oleObject" Target="../embeddings/oleObject29.bin"/><Relationship Id="rId129" Type="http://schemas.openxmlformats.org/officeDocument/2006/relationships/oleObject" Target="../embeddings/oleObject125.bin"/><Relationship Id="rId336" Type="http://schemas.openxmlformats.org/officeDocument/2006/relationships/oleObject" Target="../embeddings/oleObject332.bin"/><Relationship Id="rId543" Type="http://schemas.openxmlformats.org/officeDocument/2006/relationships/oleObject" Target="../embeddings/oleObject539.bin"/><Relationship Id="rId988" Type="http://schemas.openxmlformats.org/officeDocument/2006/relationships/oleObject" Target="../embeddings/oleObject984.bin"/><Relationship Id="rId182" Type="http://schemas.openxmlformats.org/officeDocument/2006/relationships/oleObject" Target="../embeddings/oleObject178.bin"/><Relationship Id="rId403" Type="http://schemas.openxmlformats.org/officeDocument/2006/relationships/oleObject" Target="../embeddings/oleObject399.bin"/><Relationship Id="rId750" Type="http://schemas.openxmlformats.org/officeDocument/2006/relationships/oleObject" Target="../embeddings/oleObject746.bin"/><Relationship Id="rId848" Type="http://schemas.openxmlformats.org/officeDocument/2006/relationships/oleObject" Target="../embeddings/oleObject844.bin"/><Relationship Id="rId487" Type="http://schemas.openxmlformats.org/officeDocument/2006/relationships/oleObject" Target="../embeddings/oleObject483.bin"/><Relationship Id="rId610" Type="http://schemas.openxmlformats.org/officeDocument/2006/relationships/oleObject" Target="../embeddings/oleObject606.bin"/><Relationship Id="rId694" Type="http://schemas.openxmlformats.org/officeDocument/2006/relationships/oleObject" Target="../embeddings/oleObject690.bin"/><Relationship Id="rId708" Type="http://schemas.openxmlformats.org/officeDocument/2006/relationships/oleObject" Target="../embeddings/oleObject704.bin"/><Relationship Id="rId915" Type="http://schemas.openxmlformats.org/officeDocument/2006/relationships/oleObject" Target="../embeddings/oleObject911.bin"/><Relationship Id="rId347" Type="http://schemas.openxmlformats.org/officeDocument/2006/relationships/oleObject" Target="../embeddings/oleObject343.bin"/><Relationship Id="rId999" Type="http://schemas.openxmlformats.org/officeDocument/2006/relationships/oleObject" Target="../embeddings/oleObject995.bin"/><Relationship Id="rId44" Type="http://schemas.openxmlformats.org/officeDocument/2006/relationships/oleObject" Target="../embeddings/oleObject40.bin"/><Relationship Id="rId554" Type="http://schemas.openxmlformats.org/officeDocument/2006/relationships/oleObject" Target="../embeddings/oleObject550.bin"/><Relationship Id="rId761" Type="http://schemas.openxmlformats.org/officeDocument/2006/relationships/oleObject" Target="../embeddings/oleObject757.bin"/><Relationship Id="rId859" Type="http://schemas.openxmlformats.org/officeDocument/2006/relationships/oleObject" Target="../embeddings/oleObject855.bin"/><Relationship Id="rId193" Type="http://schemas.openxmlformats.org/officeDocument/2006/relationships/oleObject" Target="../embeddings/oleObject189.bin"/><Relationship Id="rId207" Type="http://schemas.openxmlformats.org/officeDocument/2006/relationships/oleObject" Target="../embeddings/oleObject203.bin"/><Relationship Id="rId414" Type="http://schemas.openxmlformats.org/officeDocument/2006/relationships/oleObject" Target="../embeddings/oleObject410.bin"/><Relationship Id="rId498" Type="http://schemas.openxmlformats.org/officeDocument/2006/relationships/oleObject" Target="../embeddings/oleObject494.bin"/><Relationship Id="rId621" Type="http://schemas.openxmlformats.org/officeDocument/2006/relationships/oleObject" Target="../embeddings/oleObject617.bin"/><Relationship Id="rId260" Type="http://schemas.openxmlformats.org/officeDocument/2006/relationships/oleObject" Target="../embeddings/oleObject256.bin"/><Relationship Id="rId719" Type="http://schemas.openxmlformats.org/officeDocument/2006/relationships/oleObject" Target="../embeddings/oleObject715.bin"/><Relationship Id="rId926" Type="http://schemas.openxmlformats.org/officeDocument/2006/relationships/oleObject" Target="../embeddings/oleObject922.bin"/><Relationship Id="rId55" Type="http://schemas.openxmlformats.org/officeDocument/2006/relationships/oleObject" Target="../embeddings/oleObject51.bin"/><Relationship Id="rId120" Type="http://schemas.openxmlformats.org/officeDocument/2006/relationships/oleObject" Target="../embeddings/oleObject116.bin"/><Relationship Id="rId358" Type="http://schemas.openxmlformats.org/officeDocument/2006/relationships/oleObject" Target="../embeddings/oleObject354.bin"/><Relationship Id="rId565" Type="http://schemas.openxmlformats.org/officeDocument/2006/relationships/oleObject" Target="../embeddings/oleObject561.bin"/><Relationship Id="rId772" Type="http://schemas.openxmlformats.org/officeDocument/2006/relationships/oleObject" Target="../embeddings/oleObject768.bin"/><Relationship Id="rId218" Type="http://schemas.openxmlformats.org/officeDocument/2006/relationships/oleObject" Target="../embeddings/oleObject214.bin"/><Relationship Id="rId425" Type="http://schemas.openxmlformats.org/officeDocument/2006/relationships/oleObject" Target="../embeddings/oleObject421.bin"/><Relationship Id="rId632" Type="http://schemas.openxmlformats.org/officeDocument/2006/relationships/oleObject" Target="../embeddings/oleObject628.bin"/><Relationship Id="rId271" Type="http://schemas.openxmlformats.org/officeDocument/2006/relationships/oleObject" Target="../embeddings/oleObject267.bin"/><Relationship Id="rId937" Type="http://schemas.openxmlformats.org/officeDocument/2006/relationships/oleObject" Target="../embeddings/oleObject933.bin"/><Relationship Id="rId66" Type="http://schemas.openxmlformats.org/officeDocument/2006/relationships/oleObject" Target="../embeddings/oleObject62.bin"/><Relationship Id="rId131" Type="http://schemas.openxmlformats.org/officeDocument/2006/relationships/oleObject" Target="../embeddings/oleObject127.bin"/><Relationship Id="rId369" Type="http://schemas.openxmlformats.org/officeDocument/2006/relationships/oleObject" Target="../embeddings/oleObject365.bin"/><Relationship Id="rId576" Type="http://schemas.openxmlformats.org/officeDocument/2006/relationships/oleObject" Target="../embeddings/oleObject572.bin"/><Relationship Id="rId783" Type="http://schemas.openxmlformats.org/officeDocument/2006/relationships/oleObject" Target="../embeddings/oleObject779.bin"/><Relationship Id="rId990" Type="http://schemas.openxmlformats.org/officeDocument/2006/relationships/oleObject" Target="../embeddings/oleObject986.bin"/><Relationship Id="rId229" Type="http://schemas.openxmlformats.org/officeDocument/2006/relationships/oleObject" Target="../embeddings/oleObject225.bin"/><Relationship Id="rId436" Type="http://schemas.openxmlformats.org/officeDocument/2006/relationships/oleObject" Target="../embeddings/oleObject432.bin"/><Relationship Id="rId643" Type="http://schemas.openxmlformats.org/officeDocument/2006/relationships/oleObject" Target="../embeddings/oleObject639.bin"/><Relationship Id="rId850" Type="http://schemas.openxmlformats.org/officeDocument/2006/relationships/oleObject" Target="../embeddings/oleObject846.bin"/><Relationship Id="rId948" Type="http://schemas.openxmlformats.org/officeDocument/2006/relationships/oleObject" Target="../embeddings/oleObject944.bin"/><Relationship Id="rId77" Type="http://schemas.openxmlformats.org/officeDocument/2006/relationships/oleObject" Target="../embeddings/oleObject73.bin"/><Relationship Id="rId282" Type="http://schemas.openxmlformats.org/officeDocument/2006/relationships/oleObject" Target="../embeddings/oleObject278.bin"/><Relationship Id="rId503" Type="http://schemas.openxmlformats.org/officeDocument/2006/relationships/oleObject" Target="../embeddings/oleObject499.bin"/><Relationship Id="rId587" Type="http://schemas.openxmlformats.org/officeDocument/2006/relationships/oleObject" Target="../embeddings/oleObject583.bin"/><Relationship Id="rId710" Type="http://schemas.openxmlformats.org/officeDocument/2006/relationships/oleObject" Target="../embeddings/oleObject706.bin"/><Relationship Id="rId808" Type="http://schemas.openxmlformats.org/officeDocument/2006/relationships/oleObject" Target="../embeddings/oleObject804.bin"/><Relationship Id="rId8" Type="http://schemas.openxmlformats.org/officeDocument/2006/relationships/oleObject" Target="../embeddings/oleObject4.bin"/><Relationship Id="rId142" Type="http://schemas.openxmlformats.org/officeDocument/2006/relationships/oleObject" Target="../embeddings/oleObject138.bin"/><Relationship Id="rId447" Type="http://schemas.openxmlformats.org/officeDocument/2006/relationships/oleObject" Target="../embeddings/oleObject443.bin"/><Relationship Id="rId794" Type="http://schemas.openxmlformats.org/officeDocument/2006/relationships/oleObject" Target="../embeddings/oleObject790.bin"/><Relationship Id="rId654" Type="http://schemas.openxmlformats.org/officeDocument/2006/relationships/oleObject" Target="../embeddings/oleObject650.bin"/><Relationship Id="rId861" Type="http://schemas.openxmlformats.org/officeDocument/2006/relationships/oleObject" Target="../embeddings/oleObject857.bin"/><Relationship Id="rId959" Type="http://schemas.openxmlformats.org/officeDocument/2006/relationships/oleObject" Target="../embeddings/oleObject955.bin"/><Relationship Id="rId293" Type="http://schemas.openxmlformats.org/officeDocument/2006/relationships/oleObject" Target="../embeddings/oleObject289.bin"/><Relationship Id="rId307" Type="http://schemas.openxmlformats.org/officeDocument/2006/relationships/oleObject" Target="../embeddings/oleObject303.bin"/><Relationship Id="rId514" Type="http://schemas.openxmlformats.org/officeDocument/2006/relationships/oleObject" Target="../embeddings/oleObject510.bin"/><Relationship Id="rId721" Type="http://schemas.openxmlformats.org/officeDocument/2006/relationships/oleObject" Target="../embeddings/oleObject717.bin"/><Relationship Id="rId88" Type="http://schemas.openxmlformats.org/officeDocument/2006/relationships/oleObject" Target="../embeddings/oleObject84.bin"/><Relationship Id="rId153" Type="http://schemas.openxmlformats.org/officeDocument/2006/relationships/oleObject" Target="../embeddings/oleObject149.bin"/><Relationship Id="rId360" Type="http://schemas.openxmlformats.org/officeDocument/2006/relationships/oleObject" Target="../embeddings/oleObject356.bin"/><Relationship Id="rId598" Type="http://schemas.openxmlformats.org/officeDocument/2006/relationships/oleObject" Target="../embeddings/oleObject594.bin"/><Relationship Id="rId819" Type="http://schemas.openxmlformats.org/officeDocument/2006/relationships/oleObject" Target="../embeddings/oleObject815.bin"/><Relationship Id="rId1004" Type="http://schemas.openxmlformats.org/officeDocument/2006/relationships/oleObject" Target="../embeddings/oleObject1000.bin"/><Relationship Id="rId220" Type="http://schemas.openxmlformats.org/officeDocument/2006/relationships/oleObject" Target="../embeddings/oleObject216.bin"/><Relationship Id="rId458" Type="http://schemas.openxmlformats.org/officeDocument/2006/relationships/oleObject" Target="../embeddings/oleObject454.bin"/><Relationship Id="rId665" Type="http://schemas.openxmlformats.org/officeDocument/2006/relationships/oleObject" Target="../embeddings/oleObject661.bin"/><Relationship Id="rId872" Type="http://schemas.openxmlformats.org/officeDocument/2006/relationships/oleObject" Target="../embeddings/oleObject868.bin"/><Relationship Id="rId15" Type="http://schemas.openxmlformats.org/officeDocument/2006/relationships/oleObject" Target="../embeddings/oleObject11.bin"/><Relationship Id="rId318" Type="http://schemas.openxmlformats.org/officeDocument/2006/relationships/oleObject" Target="../embeddings/oleObject314.bin"/><Relationship Id="rId525" Type="http://schemas.openxmlformats.org/officeDocument/2006/relationships/oleObject" Target="../embeddings/oleObject521.bin"/><Relationship Id="rId732" Type="http://schemas.openxmlformats.org/officeDocument/2006/relationships/oleObject" Target="../embeddings/oleObject728.bin"/><Relationship Id="rId99" Type="http://schemas.openxmlformats.org/officeDocument/2006/relationships/oleObject" Target="../embeddings/oleObject95.bin"/><Relationship Id="rId164" Type="http://schemas.openxmlformats.org/officeDocument/2006/relationships/oleObject" Target="../embeddings/oleObject160.bin"/><Relationship Id="rId371" Type="http://schemas.openxmlformats.org/officeDocument/2006/relationships/oleObject" Target="../embeddings/oleObject367.bin"/><Relationship Id="rId1015" Type="http://schemas.openxmlformats.org/officeDocument/2006/relationships/oleObject" Target="../embeddings/oleObject1011.bin"/><Relationship Id="rId469" Type="http://schemas.openxmlformats.org/officeDocument/2006/relationships/oleObject" Target="../embeddings/oleObject465.bin"/><Relationship Id="rId676" Type="http://schemas.openxmlformats.org/officeDocument/2006/relationships/oleObject" Target="../embeddings/oleObject672.bin"/><Relationship Id="rId883" Type="http://schemas.openxmlformats.org/officeDocument/2006/relationships/oleObject" Target="../embeddings/oleObject879.bin"/><Relationship Id="rId26" Type="http://schemas.openxmlformats.org/officeDocument/2006/relationships/oleObject" Target="../embeddings/oleObject22.bin"/><Relationship Id="rId231" Type="http://schemas.openxmlformats.org/officeDocument/2006/relationships/oleObject" Target="../embeddings/oleObject227.bin"/><Relationship Id="rId329" Type="http://schemas.openxmlformats.org/officeDocument/2006/relationships/oleObject" Target="../embeddings/oleObject325.bin"/><Relationship Id="rId536" Type="http://schemas.openxmlformats.org/officeDocument/2006/relationships/oleObject" Target="../embeddings/oleObject532.bin"/><Relationship Id="rId175" Type="http://schemas.openxmlformats.org/officeDocument/2006/relationships/oleObject" Target="../embeddings/oleObject171.bin"/><Relationship Id="rId743" Type="http://schemas.openxmlformats.org/officeDocument/2006/relationships/oleObject" Target="../embeddings/oleObject739.bin"/><Relationship Id="rId950" Type="http://schemas.openxmlformats.org/officeDocument/2006/relationships/oleObject" Target="../embeddings/oleObject946.bin"/><Relationship Id="rId1026" Type="http://schemas.openxmlformats.org/officeDocument/2006/relationships/oleObject" Target="../embeddings/oleObject1022.bin"/><Relationship Id="rId382" Type="http://schemas.openxmlformats.org/officeDocument/2006/relationships/oleObject" Target="../embeddings/oleObject378.bin"/><Relationship Id="rId603" Type="http://schemas.openxmlformats.org/officeDocument/2006/relationships/oleObject" Target="../embeddings/oleObject599.bin"/><Relationship Id="rId687" Type="http://schemas.openxmlformats.org/officeDocument/2006/relationships/oleObject" Target="../embeddings/oleObject683.bin"/><Relationship Id="rId810" Type="http://schemas.openxmlformats.org/officeDocument/2006/relationships/oleObject" Target="../embeddings/oleObject806.bin"/><Relationship Id="rId908" Type="http://schemas.openxmlformats.org/officeDocument/2006/relationships/oleObject" Target="../embeddings/oleObject904.bin"/><Relationship Id="rId242" Type="http://schemas.openxmlformats.org/officeDocument/2006/relationships/oleObject" Target="../embeddings/oleObject238.bin"/><Relationship Id="rId894" Type="http://schemas.openxmlformats.org/officeDocument/2006/relationships/oleObject" Target="../embeddings/oleObject890.bin"/><Relationship Id="rId37" Type="http://schemas.openxmlformats.org/officeDocument/2006/relationships/oleObject" Target="../embeddings/oleObject33.bin"/><Relationship Id="rId102" Type="http://schemas.openxmlformats.org/officeDocument/2006/relationships/oleObject" Target="../embeddings/oleObject98.bin"/><Relationship Id="rId547" Type="http://schemas.openxmlformats.org/officeDocument/2006/relationships/oleObject" Target="../embeddings/oleObject543.bin"/><Relationship Id="rId754" Type="http://schemas.openxmlformats.org/officeDocument/2006/relationships/oleObject" Target="../embeddings/oleObject750.bin"/><Relationship Id="rId961" Type="http://schemas.openxmlformats.org/officeDocument/2006/relationships/oleObject" Target="../embeddings/oleObject957.bin"/><Relationship Id="rId90" Type="http://schemas.openxmlformats.org/officeDocument/2006/relationships/oleObject" Target="../embeddings/oleObject86.bin"/><Relationship Id="rId186" Type="http://schemas.openxmlformats.org/officeDocument/2006/relationships/oleObject" Target="../embeddings/oleObject182.bin"/><Relationship Id="rId393" Type="http://schemas.openxmlformats.org/officeDocument/2006/relationships/oleObject" Target="../embeddings/oleObject389.bin"/><Relationship Id="rId407" Type="http://schemas.openxmlformats.org/officeDocument/2006/relationships/oleObject" Target="../embeddings/oleObject403.bin"/><Relationship Id="rId614" Type="http://schemas.openxmlformats.org/officeDocument/2006/relationships/oleObject" Target="../embeddings/oleObject610.bin"/><Relationship Id="rId821" Type="http://schemas.openxmlformats.org/officeDocument/2006/relationships/oleObject" Target="../embeddings/oleObject817.bin"/><Relationship Id="rId253" Type="http://schemas.openxmlformats.org/officeDocument/2006/relationships/oleObject" Target="../embeddings/oleObject249.bin"/><Relationship Id="rId460" Type="http://schemas.openxmlformats.org/officeDocument/2006/relationships/oleObject" Target="../embeddings/oleObject456.bin"/><Relationship Id="rId698" Type="http://schemas.openxmlformats.org/officeDocument/2006/relationships/oleObject" Target="../embeddings/oleObject694.bin"/><Relationship Id="rId919" Type="http://schemas.openxmlformats.org/officeDocument/2006/relationships/oleObject" Target="../embeddings/oleObject915.bin"/><Relationship Id="rId48" Type="http://schemas.openxmlformats.org/officeDocument/2006/relationships/oleObject" Target="../embeddings/oleObject44.bin"/><Relationship Id="rId113" Type="http://schemas.openxmlformats.org/officeDocument/2006/relationships/oleObject" Target="../embeddings/oleObject109.bin"/><Relationship Id="rId320" Type="http://schemas.openxmlformats.org/officeDocument/2006/relationships/oleObject" Target="../embeddings/oleObject316.bin"/><Relationship Id="rId558" Type="http://schemas.openxmlformats.org/officeDocument/2006/relationships/oleObject" Target="../embeddings/oleObject554.bin"/><Relationship Id="rId765" Type="http://schemas.openxmlformats.org/officeDocument/2006/relationships/oleObject" Target="../embeddings/oleObject761.bin"/><Relationship Id="rId972" Type="http://schemas.openxmlformats.org/officeDocument/2006/relationships/oleObject" Target="../embeddings/oleObject968.bin"/><Relationship Id="rId197" Type="http://schemas.openxmlformats.org/officeDocument/2006/relationships/oleObject" Target="../embeddings/oleObject193.bin"/><Relationship Id="rId418" Type="http://schemas.openxmlformats.org/officeDocument/2006/relationships/oleObject" Target="../embeddings/oleObject414.bin"/><Relationship Id="rId625" Type="http://schemas.openxmlformats.org/officeDocument/2006/relationships/oleObject" Target="../embeddings/oleObject621.bin"/><Relationship Id="rId832" Type="http://schemas.openxmlformats.org/officeDocument/2006/relationships/oleObject" Target="../embeddings/oleObject828.bin"/><Relationship Id="rId264" Type="http://schemas.openxmlformats.org/officeDocument/2006/relationships/oleObject" Target="../embeddings/oleObject260.bin"/><Relationship Id="rId471" Type="http://schemas.openxmlformats.org/officeDocument/2006/relationships/oleObject" Target="../embeddings/oleObject467.bin"/><Relationship Id="rId59" Type="http://schemas.openxmlformats.org/officeDocument/2006/relationships/oleObject" Target="../embeddings/oleObject55.bin"/><Relationship Id="rId124" Type="http://schemas.openxmlformats.org/officeDocument/2006/relationships/oleObject" Target="../embeddings/oleObject120.bin"/><Relationship Id="rId569" Type="http://schemas.openxmlformats.org/officeDocument/2006/relationships/oleObject" Target="../embeddings/oleObject565.bin"/><Relationship Id="rId776" Type="http://schemas.openxmlformats.org/officeDocument/2006/relationships/oleObject" Target="../embeddings/oleObject772.bin"/><Relationship Id="rId983" Type="http://schemas.openxmlformats.org/officeDocument/2006/relationships/oleObject" Target="../embeddings/oleObject979.bin"/><Relationship Id="rId331" Type="http://schemas.openxmlformats.org/officeDocument/2006/relationships/oleObject" Target="../embeddings/oleObject327.bin"/><Relationship Id="rId429" Type="http://schemas.openxmlformats.org/officeDocument/2006/relationships/oleObject" Target="../embeddings/oleObject425.bin"/><Relationship Id="rId636" Type="http://schemas.openxmlformats.org/officeDocument/2006/relationships/oleObject" Target="../embeddings/oleObject632.bin"/><Relationship Id="rId843" Type="http://schemas.openxmlformats.org/officeDocument/2006/relationships/oleObject" Target="../embeddings/oleObject839.bin"/><Relationship Id="rId275" Type="http://schemas.openxmlformats.org/officeDocument/2006/relationships/oleObject" Target="../embeddings/oleObject271.bin"/><Relationship Id="rId482" Type="http://schemas.openxmlformats.org/officeDocument/2006/relationships/oleObject" Target="../embeddings/oleObject478.bin"/><Relationship Id="rId703" Type="http://schemas.openxmlformats.org/officeDocument/2006/relationships/oleObject" Target="../embeddings/oleObject699.bin"/><Relationship Id="rId910" Type="http://schemas.openxmlformats.org/officeDocument/2006/relationships/oleObject" Target="../embeddings/oleObject906.bin"/><Relationship Id="rId135" Type="http://schemas.openxmlformats.org/officeDocument/2006/relationships/oleObject" Target="../embeddings/oleObject131.bin"/><Relationship Id="rId342" Type="http://schemas.openxmlformats.org/officeDocument/2006/relationships/oleObject" Target="../embeddings/oleObject338.bin"/><Relationship Id="rId787" Type="http://schemas.openxmlformats.org/officeDocument/2006/relationships/oleObject" Target="../embeddings/oleObject783.bin"/><Relationship Id="rId994" Type="http://schemas.openxmlformats.org/officeDocument/2006/relationships/oleObject" Target="../embeddings/oleObject990.bin"/><Relationship Id="rId202" Type="http://schemas.openxmlformats.org/officeDocument/2006/relationships/oleObject" Target="../embeddings/oleObject198.bin"/><Relationship Id="rId647" Type="http://schemas.openxmlformats.org/officeDocument/2006/relationships/oleObject" Target="../embeddings/oleObject643.bin"/><Relationship Id="rId854" Type="http://schemas.openxmlformats.org/officeDocument/2006/relationships/oleObject" Target="../embeddings/oleObject850.bin"/><Relationship Id="rId286" Type="http://schemas.openxmlformats.org/officeDocument/2006/relationships/oleObject" Target="../embeddings/oleObject282.bin"/><Relationship Id="rId493" Type="http://schemas.openxmlformats.org/officeDocument/2006/relationships/oleObject" Target="../embeddings/oleObject489.bin"/><Relationship Id="rId507" Type="http://schemas.openxmlformats.org/officeDocument/2006/relationships/oleObject" Target="../embeddings/oleObject503.bin"/><Relationship Id="rId714" Type="http://schemas.openxmlformats.org/officeDocument/2006/relationships/oleObject" Target="../embeddings/oleObject710.bin"/><Relationship Id="rId921" Type="http://schemas.openxmlformats.org/officeDocument/2006/relationships/oleObject" Target="../embeddings/oleObject917.bin"/><Relationship Id="rId50" Type="http://schemas.openxmlformats.org/officeDocument/2006/relationships/oleObject" Target="../embeddings/oleObject46.bin"/><Relationship Id="rId146" Type="http://schemas.openxmlformats.org/officeDocument/2006/relationships/oleObject" Target="../embeddings/oleObject142.bin"/><Relationship Id="rId353" Type="http://schemas.openxmlformats.org/officeDocument/2006/relationships/oleObject" Target="../embeddings/oleObject349.bin"/><Relationship Id="rId560" Type="http://schemas.openxmlformats.org/officeDocument/2006/relationships/oleObject" Target="../embeddings/oleObject556.bin"/><Relationship Id="rId798" Type="http://schemas.openxmlformats.org/officeDocument/2006/relationships/oleObject" Target="../embeddings/oleObject794.bin"/><Relationship Id="rId213" Type="http://schemas.openxmlformats.org/officeDocument/2006/relationships/oleObject" Target="../embeddings/oleObject209.bin"/><Relationship Id="rId420" Type="http://schemas.openxmlformats.org/officeDocument/2006/relationships/oleObject" Target="../embeddings/oleObject416.bin"/><Relationship Id="rId658" Type="http://schemas.openxmlformats.org/officeDocument/2006/relationships/oleObject" Target="../embeddings/oleObject654.bin"/><Relationship Id="rId865" Type="http://schemas.openxmlformats.org/officeDocument/2006/relationships/oleObject" Target="../embeddings/oleObject861.bin"/><Relationship Id="rId297" Type="http://schemas.openxmlformats.org/officeDocument/2006/relationships/oleObject" Target="../embeddings/oleObject293.bin"/><Relationship Id="rId518" Type="http://schemas.openxmlformats.org/officeDocument/2006/relationships/oleObject" Target="../embeddings/oleObject514.bin"/><Relationship Id="rId725" Type="http://schemas.openxmlformats.org/officeDocument/2006/relationships/oleObject" Target="../embeddings/oleObject721.bin"/><Relationship Id="rId932" Type="http://schemas.openxmlformats.org/officeDocument/2006/relationships/oleObject" Target="../embeddings/oleObject928.bin"/><Relationship Id="rId157" Type="http://schemas.openxmlformats.org/officeDocument/2006/relationships/oleObject" Target="../embeddings/oleObject153.bin"/><Relationship Id="rId364" Type="http://schemas.openxmlformats.org/officeDocument/2006/relationships/oleObject" Target="../embeddings/oleObject360.bin"/><Relationship Id="rId1008" Type="http://schemas.openxmlformats.org/officeDocument/2006/relationships/oleObject" Target="../embeddings/oleObject1004.bin"/><Relationship Id="rId61" Type="http://schemas.openxmlformats.org/officeDocument/2006/relationships/oleObject" Target="../embeddings/oleObject57.bin"/><Relationship Id="rId571" Type="http://schemas.openxmlformats.org/officeDocument/2006/relationships/oleObject" Target="../embeddings/oleObject567.bin"/><Relationship Id="rId669" Type="http://schemas.openxmlformats.org/officeDocument/2006/relationships/oleObject" Target="../embeddings/oleObject665.bin"/><Relationship Id="rId876" Type="http://schemas.openxmlformats.org/officeDocument/2006/relationships/oleObject" Target="../embeddings/oleObject872.bin"/><Relationship Id="rId19" Type="http://schemas.openxmlformats.org/officeDocument/2006/relationships/oleObject" Target="../embeddings/oleObject15.bin"/><Relationship Id="rId224" Type="http://schemas.openxmlformats.org/officeDocument/2006/relationships/oleObject" Target="../embeddings/oleObject220.bin"/><Relationship Id="rId431" Type="http://schemas.openxmlformats.org/officeDocument/2006/relationships/oleObject" Target="../embeddings/oleObject427.bin"/><Relationship Id="rId529" Type="http://schemas.openxmlformats.org/officeDocument/2006/relationships/oleObject" Target="../embeddings/oleObject525.bin"/><Relationship Id="rId736" Type="http://schemas.openxmlformats.org/officeDocument/2006/relationships/oleObject" Target="../embeddings/oleObject732.bin"/><Relationship Id="rId168" Type="http://schemas.openxmlformats.org/officeDocument/2006/relationships/oleObject" Target="../embeddings/oleObject164.bin"/><Relationship Id="rId943" Type="http://schemas.openxmlformats.org/officeDocument/2006/relationships/oleObject" Target="../embeddings/oleObject939.bin"/><Relationship Id="rId1019" Type="http://schemas.openxmlformats.org/officeDocument/2006/relationships/oleObject" Target="../embeddings/oleObject1015.bin"/><Relationship Id="rId72" Type="http://schemas.openxmlformats.org/officeDocument/2006/relationships/oleObject" Target="../embeddings/oleObject68.bin"/><Relationship Id="rId375" Type="http://schemas.openxmlformats.org/officeDocument/2006/relationships/oleObject" Target="../embeddings/oleObject371.bin"/><Relationship Id="rId582" Type="http://schemas.openxmlformats.org/officeDocument/2006/relationships/oleObject" Target="../embeddings/oleObject578.bin"/><Relationship Id="rId803" Type="http://schemas.openxmlformats.org/officeDocument/2006/relationships/oleObject" Target="../embeddings/oleObject799.bin"/><Relationship Id="rId3" Type="http://schemas.openxmlformats.org/officeDocument/2006/relationships/vmlDrawing" Target="../drawings/vmlDrawing1.vml"/><Relationship Id="rId235" Type="http://schemas.openxmlformats.org/officeDocument/2006/relationships/oleObject" Target="../embeddings/oleObject231.bin"/><Relationship Id="rId442" Type="http://schemas.openxmlformats.org/officeDocument/2006/relationships/oleObject" Target="../embeddings/oleObject438.bin"/><Relationship Id="rId887" Type="http://schemas.openxmlformats.org/officeDocument/2006/relationships/oleObject" Target="../embeddings/oleObject883.bin"/><Relationship Id="rId302" Type="http://schemas.openxmlformats.org/officeDocument/2006/relationships/oleObject" Target="../embeddings/oleObject298.bin"/><Relationship Id="rId747" Type="http://schemas.openxmlformats.org/officeDocument/2006/relationships/oleObject" Target="../embeddings/oleObject743.bin"/><Relationship Id="rId954" Type="http://schemas.openxmlformats.org/officeDocument/2006/relationships/oleObject" Target="../embeddings/oleObject950.bin"/><Relationship Id="rId83" Type="http://schemas.openxmlformats.org/officeDocument/2006/relationships/oleObject" Target="../embeddings/oleObject79.bin"/><Relationship Id="rId179" Type="http://schemas.openxmlformats.org/officeDocument/2006/relationships/oleObject" Target="../embeddings/oleObject175.bin"/><Relationship Id="rId386" Type="http://schemas.openxmlformats.org/officeDocument/2006/relationships/oleObject" Target="../embeddings/oleObject382.bin"/><Relationship Id="rId593" Type="http://schemas.openxmlformats.org/officeDocument/2006/relationships/oleObject" Target="../embeddings/oleObject589.bin"/><Relationship Id="rId607" Type="http://schemas.openxmlformats.org/officeDocument/2006/relationships/oleObject" Target="../embeddings/oleObject603.bin"/><Relationship Id="rId814" Type="http://schemas.openxmlformats.org/officeDocument/2006/relationships/oleObject" Target="../embeddings/oleObject810.bin"/><Relationship Id="rId246" Type="http://schemas.openxmlformats.org/officeDocument/2006/relationships/oleObject" Target="../embeddings/oleObject242.bin"/><Relationship Id="rId453" Type="http://schemas.openxmlformats.org/officeDocument/2006/relationships/oleObject" Target="../embeddings/oleObject449.bin"/><Relationship Id="rId660" Type="http://schemas.openxmlformats.org/officeDocument/2006/relationships/oleObject" Target="../embeddings/oleObject656.bin"/><Relationship Id="rId898" Type="http://schemas.openxmlformats.org/officeDocument/2006/relationships/oleObject" Target="../embeddings/oleObject894.bin"/><Relationship Id="rId106" Type="http://schemas.openxmlformats.org/officeDocument/2006/relationships/oleObject" Target="../embeddings/oleObject102.bin"/><Relationship Id="rId313" Type="http://schemas.openxmlformats.org/officeDocument/2006/relationships/oleObject" Target="../embeddings/oleObject309.bin"/><Relationship Id="rId758" Type="http://schemas.openxmlformats.org/officeDocument/2006/relationships/oleObject" Target="../embeddings/oleObject754.bin"/><Relationship Id="rId965" Type="http://schemas.openxmlformats.org/officeDocument/2006/relationships/oleObject" Target="../embeddings/oleObject961.bin"/><Relationship Id="rId10" Type="http://schemas.openxmlformats.org/officeDocument/2006/relationships/oleObject" Target="../embeddings/oleObject6.bin"/><Relationship Id="rId94" Type="http://schemas.openxmlformats.org/officeDocument/2006/relationships/oleObject" Target="../embeddings/oleObject90.bin"/><Relationship Id="rId397" Type="http://schemas.openxmlformats.org/officeDocument/2006/relationships/oleObject" Target="../embeddings/oleObject393.bin"/><Relationship Id="rId520" Type="http://schemas.openxmlformats.org/officeDocument/2006/relationships/oleObject" Target="../embeddings/oleObject516.bin"/><Relationship Id="rId618" Type="http://schemas.openxmlformats.org/officeDocument/2006/relationships/oleObject" Target="../embeddings/oleObject614.bin"/><Relationship Id="rId825" Type="http://schemas.openxmlformats.org/officeDocument/2006/relationships/oleObject" Target="../embeddings/oleObject821.bin"/><Relationship Id="rId257" Type="http://schemas.openxmlformats.org/officeDocument/2006/relationships/oleObject" Target="../embeddings/oleObject253.bin"/><Relationship Id="rId464" Type="http://schemas.openxmlformats.org/officeDocument/2006/relationships/oleObject" Target="../embeddings/oleObject460.bin"/><Relationship Id="rId1010" Type="http://schemas.openxmlformats.org/officeDocument/2006/relationships/oleObject" Target="../embeddings/oleObject1006.bin"/><Relationship Id="rId117" Type="http://schemas.openxmlformats.org/officeDocument/2006/relationships/oleObject" Target="../embeddings/oleObject113.bin"/><Relationship Id="rId671" Type="http://schemas.openxmlformats.org/officeDocument/2006/relationships/oleObject" Target="../embeddings/oleObject667.bin"/><Relationship Id="rId769" Type="http://schemas.openxmlformats.org/officeDocument/2006/relationships/oleObject" Target="../embeddings/oleObject765.bin"/><Relationship Id="rId976" Type="http://schemas.openxmlformats.org/officeDocument/2006/relationships/oleObject" Target="../embeddings/oleObject972.bin"/><Relationship Id="rId324" Type="http://schemas.openxmlformats.org/officeDocument/2006/relationships/oleObject" Target="../embeddings/oleObject320.bin"/><Relationship Id="rId531" Type="http://schemas.openxmlformats.org/officeDocument/2006/relationships/oleObject" Target="../embeddings/oleObject527.bin"/><Relationship Id="rId629" Type="http://schemas.openxmlformats.org/officeDocument/2006/relationships/oleObject" Target="../embeddings/oleObject625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oleObject" Target="../embeddings/oleObject1027.bin"/><Relationship Id="rId5" Type="http://schemas.openxmlformats.org/officeDocument/2006/relationships/image" Target="../media/image1.emf"/><Relationship Id="rId4" Type="http://schemas.openxmlformats.org/officeDocument/2006/relationships/oleObject" Target="../embeddings/oleObject1026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8" Type="http://schemas.openxmlformats.org/officeDocument/2006/relationships/hyperlink" Target="mailto:nucleocondi&#231;&#245;escronicas@saude.sc.gov.br" TargetMode="External"/><Relationship Id="rId13" Type="http://schemas.openxmlformats.org/officeDocument/2006/relationships/hyperlink" Target="mailto:saudedafamilia@saude.sc.gov.br" TargetMode="External"/><Relationship Id="rId18" Type="http://schemas.openxmlformats.org/officeDocument/2006/relationships/image" Target="../media/image1.emf"/><Relationship Id="rId3" Type="http://schemas.openxmlformats.org/officeDocument/2006/relationships/hyperlink" Target="mailto:avaliacao@saude.sc.gov.br" TargetMode="External"/><Relationship Id="rId7" Type="http://schemas.openxmlformats.org/officeDocument/2006/relationships/hyperlink" Target="mailto:saudebucal@saude.sc.gov.br" TargetMode="External"/><Relationship Id="rId12" Type="http://schemas.openxmlformats.org/officeDocument/2006/relationships/hyperlink" Target="mailto:nucleovulneraveis@saude.sc.gov.br" TargetMode="External"/><Relationship Id="rId17" Type="http://schemas.openxmlformats.org/officeDocument/2006/relationships/oleObject" Target="../embeddings/oleObject1028.bin"/><Relationship Id="rId2" Type="http://schemas.openxmlformats.org/officeDocument/2006/relationships/hyperlink" Target="mailto:avaliacao@saude.sc.gov.br" TargetMode="External"/><Relationship Id="rId16" Type="http://schemas.openxmlformats.org/officeDocument/2006/relationships/vmlDrawing" Target="../drawings/vmlDrawing3.vml"/><Relationship Id="rId1" Type="http://schemas.openxmlformats.org/officeDocument/2006/relationships/hyperlink" Target="mailto:avaliacao@saude.sc.gov.br" TargetMode="External"/><Relationship Id="rId6" Type="http://schemas.openxmlformats.org/officeDocument/2006/relationships/hyperlink" Target="mailto:saudemental@saude.sc.gov.br" TargetMode="External"/><Relationship Id="rId11" Type="http://schemas.openxmlformats.org/officeDocument/2006/relationships/hyperlink" Target="mailto:pnaispsc@saude.sc.gov.br" TargetMode="External"/><Relationship Id="rId5" Type="http://schemas.openxmlformats.org/officeDocument/2006/relationships/hyperlink" Target="mailto:saudebucal@saude.sc.gov.br" TargetMode="External"/><Relationship Id="rId15" Type="http://schemas.openxmlformats.org/officeDocument/2006/relationships/drawing" Target="../drawings/drawing3.xml"/><Relationship Id="rId10" Type="http://schemas.openxmlformats.org/officeDocument/2006/relationships/hyperlink" Target="mailto:nucleocondi&#231;&#245;escronicas@saude.sc.gov.br" TargetMode="External"/><Relationship Id="rId4" Type="http://schemas.openxmlformats.org/officeDocument/2006/relationships/hyperlink" Target="mailto:avaliacao@saude.sc.gov.br" TargetMode="External"/><Relationship Id="rId9" Type="http://schemas.openxmlformats.org/officeDocument/2006/relationships/hyperlink" Target="mailto:nucleocondi&#231;&#245;escronicas@saude.sc.gov.br" TargetMode="External"/><Relationship Id="rId14" Type="http://schemas.openxmlformats.org/officeDocument/2006/relationships/printerSettings" Target="../printerSettings/printerSettings4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P26"/>
  <sheetViews>
    <sheetView showGridLines="0" workbookViewId="0">
      <selection activeCell="I3" sqref="I3"/>
    </sheetView>
  </sheetViews>
  <sheetFormatPr defaultRowHeight="12.75" x14ac:dyDescent="0.2"/>
  <cols>
    <col min="1" max="15" width="9.140625" style="174"/>
    <col min="16" max="16" width="41.42578125" style="174" customWidth="1"/>
    <col min="17" max="254" width="9.140625" style="174"/>
    <col min="255" max="255" width="2.85546875" style="174" customWidth="1"/>
    <col min="256" max="270" width="9.140625" style="174"/>
    <col min="271" max="271" width="41.42578125" style="174" customWidth="1"/>
    <col min="272" max="272" width="3" style="174" customWidth="1"/>
    <col min="273" max="510" width="9.140625" style="174"/>
    <col min="511" max="511" width="2.85546875" style="174" customWidth="1"/>
    <col min="512" max="526" width="9.140625" style="174"/>
    <col min="527" max="527" width="41.42578125" style="174" customWidth="1"/>
    <col min="528" max="528" width="3" style="174" customWidth="1"/>
    <col min="529" max="766" width="9.140625" style="174"/>
    <col min="767" max="767" width="2.85546875" style="174" customWidth="1"/>
    <col min="768" max="782" width="9.140625" style="174"/>
    <col min="783" max="783" width="41.42578125" style="174" customWidth="1"/>
    <col min="784" max="784" width="3" style="174" customWidth="1"/>
    <col min="785" max="1022" width="9.140625" style="174"/>
    <col min="1023" max="1023" width="2.85546875" style="174" customWidth="1"/>
    <col min="1024" max="1038" width="9.140625" style="174"/>
    <col min="1039" max="1039" width="41.42578125" style="174" customWidth="1"/>
    <col min="1040" max="1040" width="3" style="174" customWidth="1"/>
    <col min="1041" max="1278" width="9.140625" style="174"/>
    <col min="1279" max="1279" width="2.85546875" style="174" customWidth="1"/>
    <col min="1280" max="1294" width="9.140625" style="174"/>
    <col min="1295" max="1295" width="41.42578125" style="174" customWidth="1"/>
    <col min="1296" max="1296" width="3" style="174" customWidth="1"/>
    <col min="1297" max="1534" width="9.140625" style="174"/>
    <col min="1535" max="1535" width="2.85546875" style="174" customWidth="1"/>
    <col min="1536" max="1550" width="9.140625" style="174"/>
    <col min="1551" max="1551" width="41.42578125" style="174" customWidth="1"/>
    <col min="1552" max="1552" width="3" style="174" customWidth="1"/>
    <col min="1553" max="1790" width="9.140625" style="174"/>
    <col min="1791" max="1791" width="2.85546875" style="174" customWidth="1"/>
    <col min="1792" max="1806" width="9.140625" style="174"/>
    <col min="1807" max="1807" width="41.42578125" style="174" customWidth="1"/>
    <col min="1808" max="1808" width="3" style="174" customWidth="1"/>
    <col min="1809" max="2046" width="9.140625" style="174"/>
    <col min="2047" max="2047" width="2.85546875" style="174" customWidth="1"/>
    <col min="2048" max="2062" width="9.140625" style="174"/>
    <col min="2063" max="2063" width="41.42578125" style="174" customWidth="1"/>
    <col min="2064" max="2064" width="3" style="174" customWidth="1"/>
    <col min="2065" max="2302" width="9.140625" style="174"/>
    <col min="2303" max="2303" width="2.85546875" style="174" customWidth="1"/>
    <col min="2304" max="2318" width="9.140625" style="174"/>
    <col min="2319" max="2319" width="41.42578125" style="174" customWidth="1"/>
    <col min="2320" max="2320" width="3" style="174" customWidth="1"/>
    <col min="2321" max="2558" width="9.140625" style="174"/>
    <col min="2559" max="2559" width="2.85546875" style="174" customWidth="1"/>
    <col min="2560" max="2574" width="9.140625" style="174"/>
    <col min="2575" max="2575" width="41.42578125" style="174" customWidth="1"/>
    <col min="2576" max="2576" width="3" style="174" customWidth="1"/>
    <col min="2577" max="2814" width="9.140625" style="174"/>
    <col min="2815" max="2815" width="2.85546875" style="174" customWidth="1"/>
    <col min="2816" max="2830" width="9.140625" style="174"/>
    <col min="2831" max="2831" width="41.42578125" style="174" customWidth="1"/>
    <col min="2832" max="2832" width="3" style="174" customWidth="1"/>
    <col min="2833" max="3070" width="9.140625" style="174"/>
    <col min="3071" max="3071" width="2.85546875" style="174" customWidth="1"/>
    <col min="3072" max="3086" width="9.140625" style="174"/>
    <col min="3087" max="3087" width="41.42578125" style="174" customWidth="1"/>
    <col min="3088" max="3088" width="3" style="174" customWidth="1"/>
    <col min="3089" max="3326" width="9.140625" style="174"/>
    <col min="3327" max="3327" width="2.85546875" style="174" customWidth="1"/>
    <col min="3328" max="3342" width="9.140625" style="174"/>
    <col min="3343" max="3343" width="41.42578125" style="174" customWidth="1"/>
    <col min="3344" max="3344" width="3" style="174" customWidth="1"/>
    <col min="3345" max="3582" width="9.140625" style="174"/>
    <col min="3583" max="3583" width="2.85546875" style="174" customWidth="1"/>
    <col min="3584" max="3598" width="9.140625" style="174"/>
    <col min="3599" max="3599" width="41.42578125" style="174" customWidth="1"/>
    <col min="3600" max="3600" width="3" style="174" customWidth="1"/>
    <col min="3601" max="3838" width="9.140625" style="174"/>
    <col min="3839" max="3839" width="2.85546875" style="174" customWidth="1"/>
    <col min="3840" max="3854" width="9.140625" style="174"/>
    <col min="3855" max="3855" width="41.42578125" style="174" customWidth="1"/>
    <col min="3856" max="3856" width="3" style="174" customWidth="1"/>
    <col min="3857" max="4094" width="9.140625" style="174"/>
    <col min="4095" max="4095" width="2.85546875" style="174" customWidth="1"/>
    <col min="4096" max="4110" width="9.140625" style="174"/>
    <col min="4111" max="4111" width="41.42578125" style="174" customWidth="1"/>
    <col min="4112" max="4112" width="3" style="174" customWidth="1"/>
    <col min="4113" max="4350" width="9.140625" style="174"/>
    <col min="4351" max="4351" width="2.85546875" style="174" customWidth="1"/>
    <col min="4352" max="4366" width="9.140625" style="174"/>
    <col min="4367" max="4367" width="41.42578125" style="174" customWidth="1"/>
    <col min="4368" max="4368" width="3" style="174" customWidth="1"/>
    <col min="4369" max="4606" width="9.140625" style="174"/>
    <col min="4607" max="4607" width="2.85546875" style="174" customWidth="1"/>
    <col min="4608" max="4622" width="9.140625" style="174"/>
    <col min="4623" max="4623" width="41.42578125" style="174" customWidth="1"/>
    <col min="4624" max="4624" width="3" style="174" customWidth="1"/>
    <col min="4625" max="4862" width="9.140625" style="174"/>
    <col min="4863" max="4863" width="2.85546875" style="174" customWidth="1"/>
    <col min="4864" max="4878" width="9.140625" style="174"/>
    <col min="4879" max="4879" width="41.42578125" style="174" customWidth="1"/>
    <col min="4880" max="4880" width="3" style="174" customWidth="1"/>
    <col min="4881" max="5118" width="9.140625" style="174"/>
    <col min="5119" max="5119" width="2.85546875" style="174" customWidth="1"/>
    <col min="5120" max="5134" width="9.140625" style="174"/>
    <col min="5135" max="5135" width="41.42578125" style="174" customWidth="1"/>
    <col min="5136" max="5136" width="3" style="174" customWidth="1"/>
    <col min="5137" max="5374" width="9.140625" style="174"/>
    <col min="5375" max="5375" width="2.85546875" style="174" customWidth="1"/>
    <col min="5376" max="5390" width="9.140625" style="174"/>
    <col min="5391" max="5391" width="41.42578125" style="174" customWidth="1"/>
    <col min="5392" max="5392" width="3" style="174" customWidth="1"/>
    <col min="5393" max="5630" width="9.140625" style="174"/>
    <col min="5631" max="5631" width="2.85546875" style="174" customWidth="1"/>
    <col min="5632" max="5646" width="9.140625" style="174"/>
    <col min="5647" max="5647" width="41.42578125" style="174" customWidth="1"/>
    <col min="5648" max="5648" width="3" style="174" customWidth="1"/>
    <col min="5649" max="5886" width="9.140625" style="174"/>
    <col min="5887" max="5887" width="2.85546875" style="174" customWidth="1"/>
    <col min="5888" max="5902" width="9.140625" style="174"/>
    <col min="5903" max="5903" width="41.42578125" style="174" customWidth="1"/>
    <col min="5904" max="5904" width="3" style="174" customWidth="1"/>
    <col min="5905" max="6142" width="9.140625" style="174"/>
    <col min="6143" max="6143" width="2.85546875" style="174" customWidth="1"/>
    <col min="6144" max="6158" width="9.140625" style="174"/>
    <col min="6159" max="6159" width="41.42578125" style="174" customWidth="1"/>
    <col min="6160" max="6160" width="3" style="174" customWidth="1"/>
    <col min="6161" max="6398" width="9.140625" style="174"/>
    <col min="6399" max="6399" width="2.85546875" style="174" customWidth="1"/>
    <col min="6400" max="6414" width="9.140625" style="174"/>
    <col min="6415" max="6415" width="41.42578125" style="174" customWidth="1"/>
    <col min="6416" max="6416" width="3" style="174" customWidth="1"/>
    <col min="6417" max="6654" width="9.140625" style="174"/>
    <col min="6655" max="6655" width="2.85546875" style="174" customWidth="1"/>
    <col min="6656" max="6670" width="9.140625" style="174"/>
    <col min="6671" max="6671" width="41.42578125" style="174" customWidth="1"/>
    <col min="6672" max="6672" width="3" style="174" customWidth="1"/>
    <col min="6673" max="6910" width="9.140625" style="174"/>
    <col min="6911" max="6911" width="2.85546875" style="174" customWidth="1"/>
    <col min="6912" max="6926" width="9.140625" style="174"/>
    <col min="6927" max="6927" width="41.42578125" style="174" customWidth="1"/>
    <col min="6928" max="6928" width="3" style="174" customWidth="1"/>
    <col min="6929" max="7166" width="9.140625" style="174"/>
    <col min="7167" max="7167" width="2.85546875" style="174" customWidth="1"/>
    <col min="7168" max="7182" width="9.140625" style="174"/>
    <col min="7183" max="7183" width="41.42578125" style="174" customWidth="1"/>
    <col min="7184" max="7184" width="3" style="174" customWidth="1"/>
    <col min="7185" max="7422" width="9.140625" style="174"/>
    <col min="7423" max="7423" width="2.85546875" style="174" customWidth="1"/>
    <col min="7424" max="7438" width="9.140625" style="174"/>
    <col min="7439" max="7439" width="41.42578125" style="174" customWidth="1"/>
    <col min="7440" max="7440" width="3" style="174" customWidth="1"/>
    <col min="7441" max="7678" width="9.140625" style="174"/>
    <col min="7679" max="7679" width="2.85546875" style="174" customWidth="1"/>
    <col min="7680" max="7694" width="9.140625" style="174"/>
    <col min="7695" max="7695" width="41.42578125" style="174" customWidth="1"/>
    <col min="7696" max="7696" width="3" style="174" customWidth="1"/>
    <col min="7697" max="7934" width="9.140625" style="174"/>
    <col min="7935" max="7935" width="2.85546875" style="174" customWidth="1"/>
    <col min="7936" max="7950" width="9.140625" style="174"/>
    <col min="7951" max="7951" width="41.42578125" style="174" customWidth="1"/>
    <col min="7952" max="7952" width="3" style="174" customWidth="1"/>
    <col min="7953" max="8190" width="9.140625" style="174"/>
    <col min="8191" max="8191" width="2.85546875" style="174" customWidth="1"/>
    <col min="8192" max="8206" width="9.140625" style="174"/>
    <col min="8207" max="8207" width="41.42578125" style="174" customWidth="1"/>
    <col min="8208" max="8208" width="3" style="174" customWidth="1"/>
    <col min="8209" max="8446" width="9.140625" style="174"/>
    <col min="8447" max="8447" width="2.85546875" style="174" customWidth="1"/>
    <col min="8448" max="8462" width="9.140625" style="174"/>
    <col min="8463" max="8463" width="41.42578125" style="174" customWidth="1"/>
    <col min="8464" max="8464" width="3" style="174" customWidth="1"/>
    <col min="8465" max="8702" width="9.140625" style="174"/>
    <col min="8703" max="8703" width="2.85546875" style="174" customWidth="1"/>
    <col min="8704" max="8718" width="9.140625" style="174"/>
    <col min="8719" max="8719" width="41.42578125" style="174" customWidth="1"/>
    <col min="8720" max="8720" width="3" style="174" customWidth="1"/>
    <col min="8721" max="8958" width="9.140625" style="174"/>
    <col min="8959" max="8959" width="2.85546875" style="174" customWidth="1"/>
    <col min="8960" max="8974" width="9.140625" style="174"/>
    <col min="8975" max="8975" width="41.42578125" style="174" customWidth="1"/>
    <col min="8976" max="8976" width="3" style="174" customWidth="1"/>
    <col min="8977" max="9214" width="9.140625" style="174"/>
    <col min="9215" max="9215" width="2.85546875" style="174" customWidth="1"/>
    <col min="9216" max="9230" width="9.140625" style="174"/>
    <col min="9231" max="9231" width="41.42578125" style="174" customWidth="1"/>
    <col min="9232" max="9232" width="3" style="174" customWidth="1"/>
    <col min="9233" max="9470" width="9.140625" style="174"/>
    <col min="9471" max="9471" width="2.85546875" style="174" customWidth="1"/>
    <col min="9472" max="9486" width="9.140625" style="174"/>
    <col min="9487" max="9487" width="41.42578125" style="174" customWidth="1"/>
    <col min="9488" max="9488" width="3" style="174" customWidth="1"/>
    <col min="9489" max="9726" width="9.140625" style="174"/>
    <col min="9727" max="9727" width="2.85546875" style="174" customWidth="1"/>
    <col min="9728" max="9742" width="9.140625" style="174"/>
    <col min="9743" max="9743" width="41.42578125" style="174" customWidth="1"/>
    <col min="9744" max="9744" width="3" style="174" customWidth="1"/>
    <col min="9745" max="9982" width="9.140625" style="174"/>
    <col min="9983" max="9983" width="2.85546875" style="174" customWidth="1"/>
    <col min="9984" max="9998" width="9.140625" style="174"/>
    <col min="9999" max="9999" width="41.42578125" style="174" customWidth="1"/>
    <col min="10000" max="10000" width="3" style="174" customWidth="1"/>
    <col min="10001" max="10238" width="9.140625" style="174"/>
    <col min="10239" max="10239" width="2.85546875" style="174" customWidth="1"/>
    <col min="10240" max="10254" width="9.140625" style="174"/>
    <col min="10255" max="10255" width="41.42578125" style="174" customWidth="1"/>
    <col min="10256" max="10256" width="3" style="174" customWidth="1"/>
    <col min="10257" max="10494" width="9.140625" style="174"/>
    <col min="10495" max="10495" width="2.85546875" style="174" customWidth="1"/>
    <col min="10496" max="10510" width="9.140625" style="174"/>
    <col min="10511" max="10511" width="41.42578125" style="174" customWidth="1"/>
    <col min="10512" max="10512" width="3" style="174" customWidth="1"/>
    <col min="10513" max="10750" width="9.140625" style="174"/>
    <col min="10751" max="10751" width="2.85546875" style="174" customWidth="1"/>
    <col min="10752" max="10766" width="9.140625" style="174"/>
    <col min="10767" max="10767" width="41.42578125" style="174" customWidth="1"/>
    <col min="10768" max="10768" width="3" style="174" customWidth="1"/>
    <col min="10769" max="11006" width="9.140625" style="174"/>
    <col min="11007" max="11007" width="2.85546875" style="174" customWidth="1"/>
    <col min="11008" max="11022" width="9.140625" style="174"/>
    <col min="11023" max="11023" width="41.42578125" style="174" customWidth="1"/>
    <col min="11024" max="11024" width="3" style="174" customWidth="1"/>
    <col min="11025" max="11262" width="9.140625" style="174"/>
    <col min="11263" max="11263" width="2.85546875" style="174" customWidth="1"/>
    <col min="11264" max="11278" width="9.140625" style="174"/>
    <col min="11279" max="11279" width="41.42578125" style="174" customWidth="1"/>
    <col min="11280" max="11280" width="3" style="174" customWidth="1"/>
    <col min="11281" max="11518" width="9.140625" style="174"/>
    <col min="11519" max="11519" width="2.85546875" style="174" customWidth="1"/>
    <col min="11520" max="11534" width="9.140625" style="174"/>
    <col min="11535" max="11535" width="41.42578125" style="174" customWidth="1"/>
    <col min="11536" max="11536" width="3" style="174" customWidth="1"/>
    <col min="11537" max="11774" width="9.140625" style="174"/>
    <col min="11775" max="11775" width="2.85546875" style="174" customWidth="1"/>
    <col min="11776" max="11790" width="9.140625" style="174"/>
    <col min="11791" max="11791" width="41.42578125" style="174" customWidth="1"/>
    <col min="11792" max="11792" width="3" style="174" customWidth="1"/>
    <col min="11793" max="12030" width="9.140625" style="174"/>
    <col min="12031" max="12031" width="2.85546875" style="174" customWidth="1"/>
    <col min="12032" max="12046" width="9.140625" style="174"/>
    <col min="12047" max="12047" width="41.42578125" style="174" customWidth="1"/>
    <col min="12048" max="12048" width="3" style="174" customWidth="1"/>
    <col min="12049" max="12286" width="9.140625" style="174"/>
    <col min="12287" max="12287" width="2.85546875" style="174" customWidth="1"/>
    <col min="12288" max="12302" width="9.140625" style="174"/>
    <col min="12303" max="12303" width="41.42578125" style="174" customWidth="1"/>
    <col min="12304" max="12304" width="3" style="174" customWidth="1"/>
    <col min="12305" max="12542" width="9.140625" style="174"/>
    <col min="12543" max="12543" width="2.85546875" style="174" customWidth="1"/>
    <col min="12544" max="12558" width="9.140625" style="174"/>
    <col min="12559" max="12559" width="41.42578125" style="174" customWidth="1"/>
    <col min="12560" max="12560" width="3" style="174" customWidth="1"/>
    <col min="12561" max="12798" width="9.140625" style="174"/>
    <col min="12799" max="12799" width="2.85546875" style="174" customWidth="1"/>
    <col min="12800" max="12814" width="9.140625" style="174"/>
    <col min="12815" max="12815" width="41.42578125" style="174" customWidth="1"/>
    <col min="12816" max="12816" width="3" style="174" customWidth="1"/>
    <col min="12817" max="13054" width="9.140625" style="174"/>
    <col min="13055" max="13055" width="2.85546875" style="174" customWidth="1"/>
    <col min="13056" max="13070" width="9.140625" style="174"/>
    <col min="13071" max="13071" width="41.42578125" style="174" customWidth="1"/>
    <col min="13072" max="13072" width="3" style="174" customWidth="1"/>
    <col min="13073" max="13310" width="9.140625" style="174"/>
    <col min="13311" max="13311" width="2.85546875" style="174" customWidth="1"/>
    <col min="13312" max="13326" width="9.140625" style="174"/>
    <col min="13327" max="13327" width="41.42578125" style="174" customWidth="1"/>
    <col min="13328" max="13328" width="3" style="174" customWidth="1"/>
    <col min="13329" max="13566" width="9.140625" style="174"/>
    <col min="13567" max="13567" width="2.85546875" style="174" customWidth="1"/>
    <col min="13568" max="13582" width="9.140625" style="174"/>
    <col min="13583" max="13583" width="41.42578125" style="174" customWidth="1"/>
    <col min="13584" max="13584" width="3" style="174" customWidth="1"/>
    <col min="13585" max="13822" width="9.140625" style="174"/>
    <col min="13823" max="13823" width="2.85546875" style="174" customWidth="1"/>
    <col min="13824" max="13838" width="9.140625" style="174"/>
    <col min="13839" max="13839" width="41.42578125" style="174" customWidth="1"/>
    <col min="13840" max="13840" width="3" style="174" customWidth="1"/>
    <col min="13841" max="14078" width="9.140625" style="174"/>
    <col min="14079" max="14079" width="2.85546875" style="174" customWidth="1"/>
    <col min="14080" max="14094" width="9.140625" style="174"/>
    <col min="14095" max="14095" width="41.42578125" style="174" customWidth="1"/>
    <col min="14096" max="14096" width="3" style="174" customWidth="1"/>
    <col min="14097" max="14334" width="9.140625" style="174"/>
    <col min="14335" max="14335" width="2.85546875" style="174" customWidth="1"/>
    <col min="14336" max="14350" width="9.140625" style="174"/>
    <col min="14351" max="14351" width="41.42578125" style="174" customWidth="1"/>
    <col min="14352" max="14352" width="3" style="174" customWidth="1"/>
    <col min="14353" max="14590" width="9.140625" style="174"/>
    <col min="14591" max="14591" width="2.85546875" style="174" customWidth="1"/>
    <col min="14592" max="14606" width="9.140625" style="174"/>
    <col min="14607" max="14607" width="41.42578125" style="174" customWidth="1"/>
    <col min="14608" max="14608" width="3" style="174" customWidth="1"/>
    <col min="14609" max="14846" width="9.140625" style="174"/>
    <col min="14847" max="14847" width="2.85546875" style="174" customWidth="1"/>
    <col min="14848" max="14862" width="9.140625" style="174"/>
    <col min="14863" max="14863" width="41.42578125" style="174" customWidth="1"/>
    <col min="14864" max="14864" width="3" style="174" customWidth="1"/>
    <col min="14865" max="15102" width="9.140625" style="174"/>
    <col min="15103" max="15103" width="2.85546875" style="174" customWidth="1"/>
    <col min="15104" max="15118" width="9.140625" style="174"/>
    <col min="15119" max="15119" width="41.42578125" style="174" customWidth="1"/>
    <col min="15120" max="15120" width="3" style="174" customWidth="1"/>
    <col min="15121" max="15358" width="9.140625" style="174"/>
    <col min="15359" max="15359" width="2.85546875" style="174" customWidth="1"/>
    <col min="15360" max="15374" width="9.140625" style="174"/>
    <col min="15375" max="15375" width="41.42578125" style="174" customWidth="1"/>
    <col min="15376" max="15376" width="3" style="174" customWidth="1"/>
    <col min="15377" max="15614" width="9.140625" style="174"/>
    <col min="15615" max="15615" width="2.85546875" style="174" customWidth="1"/>
    <col min="15616" max="15630" width="9.140625" style="174"/>
    <col min="15631" max="15631" width="41.42578125" style="174" customWidth="1"/>
    <col min="15632" max="15632" width="3" style="174" customWidth="1"/>
    <col min="15633" max="15870" width="9.140625" style="174"/>
    <col min="15871" max="15871" width="2.85546875" style="174" customWidth="1"/>
    <col min="15872" max="15886" width="9.140625" style="174"/>
    <col min="15887" max="15887" width="41.42578125" style="174" customWidth="1"/>
    <col min="15888" max="15888" width="3" style="174" customWidth="1"/>
    <col min="15889" max="16126" width="9.140625" style="174"/>
    <col min="16127" max="16127" width="2.85546875" style="174" customWidth="1"/>
    <col min="16128" max="16142" width="9.140625" style="174"/>
    <col min="16143" max="16143" width="41.42578125" style="174" customWidth="1"/>
    <col min="16144" max="16144" width="3" style="174" customWidth="1"/>
    <col min="16145" max="16384" width="9.140625" style="174"/>
  </cols>
  <sheetData>
    <row r="1" spans="1:16" x14ac:dyDescent="0.2">
      <c r="A1" s="172"/>
      <c r="B1" s="172"/>
      <c r="C1" s="173" t="s">
        <v>1</v>
      </c>
      <c r="D1" s="173"/>
      <c r="E1" s="173"/>
      <c r="F1" s="172"/>
      <c r="G1" s="172"/>
      <c r="H1" s="172"/>
      <c r="I1" s="172"/>
      <c r="J1" s="172"/>
      <c r="K1" s="172"/>
      <c r="L1" s="172"/>
      <c r="M1" s="172"/>
      <c r="N1" s="172"/>
      <c r="O1" s="172"/>
      <c r="P1" s="172"/>
    </row>
    <row r="2" spans="1:16" x14ac:dyDescent="0.2">
      <c r="A2" s="175"/>
      <c r="B2" s="175"/>
      <c r="C2" s="373" t="s">
        <v>2</v>
      </c>
      <c r="D2" s="373"/>
      <c r="E2" s="373"/>
      <c r="F2" s="373"/>
      <c r="G2" s="373"/>
      <c r="H2" s="373"/>
      <c r="I2" s="175"/>
      <c r="J2" s="175"/>
      <c r="K2" s="175"/>
      <c r="L2" s="175"/>
      <c r="M2" s="175"/>
      <c r="N2" s="175"/>
      <c r="O2" s="175"/>
      <c r="P2" s="175"/>
    </row>
    <row r="3" spans="1:16" x14ac:dyDescent="0.2">
      <c r="A3" s="175"/>
      <c r="B3" s="175"/>
      <c r="C3" s="373" t="s">
        <v>555</v>
      </c>
      <c r="D3" s="373"/>
      <c r="E3" s="373"/>
      <c r="F3" s="373"/>
      <c r="G3" s="373"/>
      <c r="H3" s="373"/>
      <c r="I3" s="175"/>
      <c r="J3" s="175"/>
      <c r="K3" s="175"/>
      <c r="L3" s="175"/>
      <c r="M3" s="175"/>
      <c r="N3" s="175"/>
      <c r="O3" s="175"/>
      <c r="P3" s="175"/>
    </row>
    <row r="4" spans="1:16" x14ac:dyDescent="0.2">
      <c r="A4" s="175"/>
      <c r="B4" s="175"/>
      <c r="C4" s="372" t="s">
        <v>554</v>
      </c>
      <c r="D4" s="372"/>
      <c r="E4" s="372"/>
      <c r="F4" s="372"/>
      <c r="G4" s="372"/>
      <c r="H4" s="372"/>
      <c r="I4" s="372"/>
      <c r="J4" s="175"/>
      <c r="K4" s="175"/>
      <c r="L4" s="175"/>
      <c r="M4" s="175"/>
      <c r="N4" s="175"/>
      <c r="O4" s="175"/>
      <c r="P4" s="175"/>
    </row>
    <row r="5" spans="1:16" x14ac:dyDescent="0.2">
      <c r="A5" s="175"/>
      <c r="B5" s="175"/>
      <c r="C5" s="373" t="s">
        <v>553</v>
      </c>
      <c r="D5" s="373"/>
      <c r="E5" s="373"/>
      <c r="F5" s="373"/>
      <c r="G5" s="373"/>
      <c r="H5" s="373"/>
      <c r="I5" s="175"/>
      <c r="J5" s="175"/>
      <c r="K5" s="175"/>
      <c r="L5" s="175"/>
      <c r="M5" s="175"/>
      <c r="N5" s="175"/>
      <c r="O5" s="175"/>
      <c r="P5" s="175"/>
    </row>
    <row r="6" spans="1:16" ht="8.25" customHeight="1" x14ac:dyDescent="0.2">
      <c r="A6" s="175"/>
      <c r="B6" s="175"/>
      <c r="C6" s="175"/>
      <c r="D6" s="175"/>
      <c r="E6" s="175"/>
      <c r="F6" s="175"/>
      <c r="G6" s="175"/>
      <c r="H6" s="175"/>
      <c r="I6" s="175"/>
      <c r="J6" s="175"/>
      <c r="K6" s="175"/>
      <c r="L6" s="175"/>
      <c r="M6" s="175"/>
      <c r="N6" s="175"/>
      <c r="O6" s="175"/>
      <c r="P6" s="175"/>
    </row>
    <row r="7" spans="1:16" ht="60" customHeight="1" x14ac:dyDescent="0.2">
      <c r="A7" s="377" t="s">
        <v>589</v>
      </c>
      <c r="B7" s="377"/>
      <c r="C7" s="377"/>
      <c r="D7" s="377"/>
      <c r="E7" s="377"/>
      <c r="F7" s="377"/>
      <c r="G7" s="377"/>
      <c r="H7" s="377"/>
      <c r="I7" s="377"/>
      <c r="J7" s="377"/>
      <c r="K7" s="377"/>
      <c r="L7" s="377"/>
      <c r="M7" s="377"/>
      <c r="N7" s="377"/>
      <c r="O7" s="377"/>
      <c r="P7" s="377"/>
    </row>
    <row r="8" spans="1:16" ht="27" customHeight="1" x14ac:dyDescent="0.2">
      <c r="A8" s="378" t="s">
        <v>581</v>
      </c>
      <c r="B8" s="378"/>
      <c r="C8" s="378"/>
      <c r="D8" s="378"/>
      <c r="E8" s="378"/>
      <c r="F8" s="378"/>
      <c r="G8" s="378"/>
      <c r="H8" s="378"/>
      <c r="I8" s="378"/>
      <c r="J8" s="378"/>
      <c r="K8" s="378"/>
      <c r="L8" s="378"/>
      <c r="M8" s="378"/>
      <c r="N8" s="378"/>
      <c r="O8" s="378"/>
      <c r="P8" s="378"/>
    </row>
    <row r="9" spans="1:16" ht="27" customHeight="1" x14ac:dyDescent="0.2">
      <c r="A9" s="374" t="s">
        <v>595</v>
      </c>
      <c r="B9" s="374"/>
      <c r="C9" s="374"/>
      <c r="D9" s="374"/>
      <c r="E9" s="374"/>
      <c r="F9" s="374"/>
      <c r="G9" s="374"/>
      <c r="H9" s="374"/>
      <c r="I9" s="374"/>
      <c r="J9" s="374"/>
      <c r="K9" s="374"/>
      <c r="L9" s="374"/>
      <c r="M9" s="374"/>
      <c r="N9" s="374"/>
      <c r="O9" s="374"/>
      <c r="P9" s="374"/>
    </row>
    <row r="10" spans="1:16" ht="41.25" customHeight="1" x14ac:dyDescent="0.2">
      <c r="A10" s="375" t="s">
        <v>510</v>
      </c>
      <c r="B10" s="375"/>
      <c r="C10" s="375"/>
      <c r="D10" s="375"/>
      <c r="E10" s="375"/>
      <c r="F10" s="375"/>
      <c r="G10" s="375"/>
      <c r="H10" s="375"/>
      <c r="I10" s="375"/>
      <c r="J10" s="375"/>
      <c r="K10" s="375"/>
      <c r="L10" s="375"/>
      <c r="M10" s="375"/>
      <c r="N10" s="375"/>
      <c r="O10" s="375"/>
      <c r="P10" s="375"/>
    </row>
    <row r="11" spans="1:16" ht="51.75" customHeight="1" x14ac:dyDescent="0.2">
      <c r="A11" s="379" t="s">
        <v>594</v>
      </c>
      <c r="B11" s="380"/>
      <c r="C11" s="380"/>
      <c r="D11" s="380"/>
      <c r="E11" s="380"/>
      <c r="F11" s="380"/>
      <c r="G11" s="380"/>
      <c r="H11" s="380"/>
      <c r="I11" s="380"/>
      <c r="J11" s="380"/>
      <c r="K11" s="380"/>
      <c r="L11" s="380"/>
      <c r="M11" s="380"/>
      <c r="N11" s="380"/>
      <c r="O11" s="380"/>
      <c r="P11" s="380"/>
    </row>
    <row r="12" spans="1:16" ht="33" customHeight="1" x14ac:dyDescent="0.2">
      <c r="A12" s="374" t="s">
        <v>591</v>
      </c>
      <c r="B12" s="374"/>
      <c r="C12" s="374"/>
      <c r="D12" s="374"/>
      <c r="E12" s="374"/>
      <c r="F12" s="374"/>
      <c r="G12" s="374"/>
      <c r="H12" s="374"/>
      <c r="I12" s="374"/>
      <c r="J12" s="374"/>
      <c r="K12" s="374"/>
      <c r="L12" s="374"/>
      <c r="M12" s="374"/>
      <c r="N12" s="374"/>
      <c r="O12" s="374"/>
      <c r="P12" s="374"/>
    </row>
    <row r="13" spans="1:16" ht="44.25" customHeight="1" x14ac:dyDescent="0.2">
      <c r="A13" s="375" t="s">
        <v>511</v>
      </c>
      <c r="B13" s="375"/>
      <c r="C13" s="375"/>
      <c r="D13" s="375"/>
      <c r="E13" s="375"/>
      <c r="F13" s="375"/>
      <c r="G13" s="375"/>
      <c r="H13" s="375"/>
      <c r="I13" s="375"/>
      <c r="J13" s="375"/>
      <c r="K13" s="375"/>
      <c r="L13" s="375"/>
      <c r="M13" s="375"/>
      <c r="N13" s="375"/>
      <c r="O13" s="375"/>
      <c r="P13" s="375"/>
    </row>
    <row r="14" spans="1:16" ht="40.5" customHeight="1" x14ac:dyDescent="0.2">
      <c r="A14" s="376" t="s">
        <v>592</v>
      </c>
      <c r="B14" s="376"/>
      <c r="C14" s="376"/>
      <c r="D14" s="376"/>
      <c r="E14" s="376"/>
      <c r="F14" s="376"/>
      <c r="G14" s="376"/>
      <c r="H14" s="376"/>
      <c r="I14" s="376"/>
      <c r="J14" s="376"/>
      <c r="K14" s="376"/>
      <c r="L14" s="376"/>
      <c r="M14" s="376"/>
      <c r="N14" s="376"/>
      <c r="O14" s="376"/>
      <c r="P14" s="376"/>
    </row>
    <row r="15" spans="1:16" ht="30.75" customHeight="1" x14ac:dyDescent="0.2">
      <c r="A15" s="378" t="s">
        <v>593</v>
      </c>
      <c r="B15" s="378"/>
      <c r="C15" s="378"/>
      <c r="D15" s="378"/>
      <c r="E15" s="378"/>
      <c r="F15" s="378"/>
      <c r="G15" s="378"/>
      <c r="H15" s="378"/>
      <c r="I15" s="378"/>
      <c r="J15" s="378"/>
      <c r="K15" s="378"/>
      <c r="L15" s="378"/>
      <c r="M15" s="378"/>
      <c r="N15" s="378"/>
      <c r="O15" s="378"/>
      <c r="P15" s="378"/>
    </row>
    <row r="16" spans="1:16" ht="40.5" customHeight="1" x14ac:dyDescent="0.2">
      <c r="A16" s="380" t="s">
        <v>596</v>
      </c>
      <c r="B16" s="380"/>
      <c r="C16" s="380"/>
      <c r="D16" s="380"/>
      <c r="E16" s="380"/>
      <c r="F16" s="380"/>
      <c r="G16" s="380"/>
      <c r="H16" s="380"/>
      <c r="I16" s="380"/>
      <c r="J16" s="380"/>
      <c r="K16" s="380"/>
      <c r="L16" s="380"/>
      <c r="M16" s="380"/>
      <c r="N16" s="380"/>
      <c r="O16" s="380"/>
      <c r="P16" s="380"/>
    </row>
    <row r="17" spans="1:16" ht="51.75" customHeight="1" x14ac:dyDescent="0.2">
      <c r="A17" s="380" t="s">
        <v>605</v>
      </c>
      <c r="B17" s="380"/>
      <c r="C17" s="380"/>
      <c r="D17" s="380"/>
      <c r="E17" s="380"/>
      <c r="F17" s="380"/>
      <c r="G17" s="380"/>
      <c r="H17" s="380"/>
      <c r="I17" s="380"/>
      <c r="J17" s="380"/>
      <c r="K17" s="380"/>
      <c r="L17" s="380"/>
      <c r="M17" s="380"/>
      <c r="N17" s="380"/>
      <c r="O17" s="380"/>
      <c r="P17" s="380"/>
    </row>
    <row r="18" spans="1:16" ht="31.5" customHeight="1" x14ac:dyDescent="0.2">
      <c r="A18" s="375" t="s">
        <v>597</v>
      </c>
      <c r="B18" s="375"/>
      <c r="C18" s="375"/>
      <c r="D18" s="375"/>
      <c r="E18" s="375"/>
      <c r="F18" s="375"/>
      <c r="G18" s="375"/>
      <c r="H18" s="375"/>
      <c r="I18" s="375"/>
      <c r="J18" s="375"/>
      <c r="K18" s="375"/>
      <c r="L18" s="375"/>
      <c r="M18" s="375"/>
      <c r="N18" s="375"/>
      <c r="O18" s="375"/>
      <c r="P18" s="375"/>
    </row>
    <row r="19" spans="1:16" ht="50.25" customHeight="1" x14ac:dyDescent="0.2">
      <c r="A19" s="380" t="s">
        <v>598</v>
      </c>
      <c r="B19" s="380"/>
      <c r="C19" s="380"/>
      <c r="D19" s="380"/>
      <c r="E19" s="380"/>
      <c r="F19" s="380"/>
      <c r="G19" s="380"/>
      <c r="H19" s="380"/>
      <c r="I19" s="380"/>
      <c r="J19" s="380"/>
      <c r="K19" s="380"/>
      <c r="L19" s="380"/>
      <c r="M19" s="380"/>
      <c r="N19" s="380"/>
      <c r="O19" s="380"/>
      <c r="P19" s="380"/>
    </row>
    <row r="20" spans="1:16" ht="40.5" customHeight="1" x14ac:dyDescent="0.2">
      <c r="A20" s="380" t="s">
        <v>599</v>
      </c>
      <c r="B20" s="380"/>
      <c r="C20" s="380"/>
      <c r="D20" s="380"/>
      <c r="E20" s="380"/>
      <c r="F20" s="380"/>
      <c r="G20" s="380"/>
      <c r="H20" s="380"/>
      <c r="I20" s="380"/>
      <c r="J20" s="380"/>
      <c r="K20" s="380"/>
      <c r="L20" s="380"/>
      <c r="M20" s="380"/>
      <c r="N20" s="380"/>
      <c r="O20" s="380"/>
      <c r="P20" s="380"/>
    </row>
    <row r="21" spans="1:16" ht="38.25" customHeight="1" x14ac:dyDescent="0.2">
      <c r="A21" s="381" t="s">
        <v>600</v>
      </c>
      <c r="B21" s="381"/>
      <c r="C21" s="381"/>
      <c r="D21" s="381"/>
      <c r="E21" s="381"/>
      <c r="F21" s="381"/>
      <c r="G21" s="381"/>
      <c r="H21" s="381"/>
      <c r="I21" s="381"/>
      <c r="J21" s="381"/>
      <c r="K21" s="381"/>
      <c r="L21" s="381"/>
      <c r="M21" s="381"/>
      <c r="N21" s="381"/>
      <c r="O21" s="381"/>
      <c r="P21" s="381"/>
    </row>
    <row r="22" spans="1:16" ht="36" customHeight="1" x14ac:dyDescent="0.2">
      <c r="A22" s="381" t="s">
        <v>601</v>
      </c>
      <c r="B22" s="381"/>
      <c r="C22" s="381"/>
      <c r="D22" s="381"/>
      <c r="E22" s="381"/>
      <c r="F22" s="381"/>
      <c r="G22" s="381"/>
      <c r="H22" s="381"/>
      <c r="I22" s="381"/>
      <c r="J22" s="381"/>
      <c r="K22" s="381"/>
      <c r="L22" s="381"/>
      <c r="M22" s="381"/>
      <c r="N22" s="381"/>
      <c r="O22" s="381"/>
      <c r="P22" s="381"/>
    </row>
    <row r="23" spans="1:16" ht="27.75" customHeight="1" x14ac:dyDescent="0.2">
      <c r="A23" s="382" t="s">
        <v>604</v>
      </c>
      <c r="B23" s="382"/>
      <c r="C23" s="382"/>
      <c r="D23" s="382"/>
      <c r="E23" s="382"/>
      <c r="F23" s="382"/>
      <c r="G23" s="382"/>
      <c r="H23" s="382"/>
      <c r="I23" s="382"/>
      <c r="J23" s="382"/>
      <c r="K23" s="382"/>
      <c r="L23" s="382"/>
      <c r="M23" s="382"/>
      <c r="N23" s="382"/>
      <c r="O23" s="382"/>
      <c r="P23" s="382"/>
    </row>
    <row r="24" spans="1:16" ht="27.75" customHeight="1" x14ac:dyDescent="0.2">
      <c r="A24" s="314" t="s">
        <v>603</v>
      </c>
      <c r="B24" s="293"/>
      <c r="C24" s="293"/>
      <c r="D24" s="293"/>
      <c r="E24" s="293"/>
      <c r="F24" s="293"/>
      <c r="G24" s="293"/>
      <c r="H24" s="293"/>
      <c r="I24" s="293"/>
      <c r="J24" s="293"/>
      <c r="K24" s="293"/>
      <c r="L24" s="293"/>
      <c r="M24" s="293"/>
      <c r="N24" s="293"/>
      <c r="O24" s="293"/>
      <c r="P24" s="293"/>
    </row>
    <row r="25" spans="1:16" ht="27.75" customHeight="1" x14ac:dyDescent="0.2">
      <c r="A25" s="382" t="s">
        <v>602</v>
      </c>
      <c r="B25" s="382"/>
      <c r="C25" s="382"/>
      <c r="D25" s="382"/>
      <c r="E25" s="382"/>
      <c r="F25" s="382"/>
      <c r="G25" s="382"/>
      <c r="H25" s="382"/>
      <c r="I25" s="382"/>
      <c r="J25" s="382"/>
      <c r="K25" s="382"/>
      <c r="L25" s="382"/>
      <c r="M25" s="382"/>
      <c r="N25" s="382"/>
      <c r="O25" s="382"/>
      <c r="P25" s="382"/>
    </row>
    <row r="26" spans="1:16" ht="27.75" customHeight="1" x14ac:dyDescent="0.2"/>
  </sheetData>
  <mergeCells count="22">
    <mergeCell ref="A20:P20"/>
    <mergeCell ref="A21:P21"/>
    <mergeCell ref="A22:P22"/>
    <mergeCell ref="A25:P25"/>
    <mergeCell ref="A23:P23"/>
    <mergeCell ref="A19:P19"/>
    <mergeCell ref="A15:P15"/>
    <mergeCell ref="A16:P16"/>
    <mergeCell ref="A17:P17"/>
    <mergeCell ref="A18:P18"/>
    <mergeCell ref="A13:P13"/>
    <mergeCell ref="A14:P14"/>
    <mergeCell ref="A7:P7"/>
    <mergeCell ref="A8:P8"/>
    <mergeCell ref="A9:P9"/>
    <mergeCell ref="A10:P10"/>
    <mergeCell ref="A11:P11"/>
    <mergeCell ref="C4:I4"/>
    <mergeCell ref="C3:H3"/>
    <mergeCell ref="C5:H5"/>
    <mergeCell ref="C2:H2"/>
    <mergeCell ref="A12:P12"/>
  </mergeCells>
  <pageMargins left="0.31496062992125984" right="0.31496062992125984" top="0.19685039370078741" bottom="0.19685039370078741" header="0.31496062992125984" footer="0.31496062992125984"/>
  <pageSetup paperSize="9" scale="75" orientation="landscape" r:id="rId1"/>
  <drawing r:id="rId2"/>
  <legacyDrawing r:id="rId3"/>
  <oleObjects>
    <mc:AlternateContent xmlns:mc="http://schemas.openxmlformats.org/markup-compatibility/2006">
      <mc:Choice Requires="x14">
        <oleObject progId="Word.Picture.8" shapeId="17409" r:id="rId4">
          <objectPr defaultSize="0" autoPict="0" r:id="rId5">
            <anchor moveWithCells="1" sizeWithCells="1">
              <from>
                <xdr:col>0</xdr:col>
                <xdr:colOff>228600</xdr:colOff>
                <xdr:row>0</xdr:row>
                <xdr:rowOff>47625</xdr:rowOff>
              </from>
              <to>
                <xdr:col>1</xdr:col>
                <xdr:colOff>381000</xdr:colOff>
                <xdr:row>4</xdr:row>
                <xdr:rowOff>114300</xdr:rowOff>
              </to>
            </anchor>
          </objectPr>
        </oleObject>
      </mc:Choice>
      <mc:Fallback>
        <oleObject progId="Word.Picture.8" shapeId="17409" r:id="rId4"/>
      </mc:Fallback>
    </mc:AlternateContent>
    <mc:AlternateContent xmlns:mc="http://schemas.openxmlformats.org/markup-compatibility/2006">
      <mc:Choice Requires="x14">
        <oleObject progId="Figura do Microsoft Word " shapeId="17410" r:id="rId6">
          <objectPr defaultSize="0" r:id="rId5">
            <anchor moveWithCells="1" sizeWithCells="1">
              <from>
                <xdr:col>0</xdr:col>
                <xdr:colOff>238125</xdr:colOff>
                <xdr:row>0</xdr:row>
                <xdr:rowOff>38100</xdr:rowOff>
              </from>
              <to>
                <xdr:col>1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410" r:id="rId6"/>
      </mc:Fallback>
    </mc:AlternateContent>
    <mc:AlternateContent xmlns:mc="http://schemas.openxmlformats.org/markup-compatibility/2006">
      <mc:Choice Requires="x14">
        <oleObject progId="Figura do Microsoft Word " shapeId="17411" r:id="rId7">
          <objectPr defaultSize="0" r:id="rId5">
            <anchor moveWithCells="1" sizeWithCells="1">
              <from>
                <xdr:col>0</xdr:col>
                <xdr:colOff>238125</xdr:colOff>
                <xdr:row>65528</xdr:row>
                <xdr:rowOff>38100</xdr:rowOff>
              </from>
              <to>
                <xdr:col>1</xdr:col>
                <xdr:colOff>390525</xdr:colOff>
                <xdr:row>65532</xdr:row>
                <xdr:rowOff>104775</xdr:rowOff>
              </to>
            </anchor>
          </objectPr>
        </oleObject>
      </mc:Choice>
      <mc:Fallback>
        <oleObject progId="Figura do Microsoft Word " shapeId="17411" r:id="rId7"/>
      </mc:Fallback>
    </mc:AlternateContent>
    <mc:AlternateContent xmlns:mc="http://schemas.openxmlformats.org/markup-compatibility/2006">
      <mc:Choice Requires="x14">
        <oleObject progId="Figura do Microsoft Word " shapeId="17412" r:id="rId8">
          <objectPr defaultSize="0" r:id="rId5">
            <anchor moveWithCells="1" sizeWithCells="1">
              <from>
                <xdr:col>0</xdr:col>
                <xdr:colOff>238125</xdr:colOff>
                <xdr:row>131064</xdr:row>
                <xdr:rowOff>38100</xdr:rowOff>
              </from>
              <to>
                <xdr:col>1</xdr:col>
                <xdr:colOff>390525</xdr:colOff>
                <xdr:row>131068</xdr:row>
                <xdr:rowOff>104775</xdr:rowOff>
              </to>
            </anchor>
          </objectPr>
        </oleObject>
      </mc:Choice>
      <mc:Fallback>
        <oleObject progId="Figura do Microsoft Word " shapeId="17412" r:id="rId8"/>
      </mc:Fallback>
    </mc:AlternateContent>
    <mc:AlternateContent xmlns:mc="http://schemas.openxmlformats.org/markup-compatibility/2006">
      <mc:Choice Requires="x14">
        <oleObject progId="Figura do Microsoft Word " shapeId="17413" r:id="rId9">
          <objectPr defaultSize="0" r:id="rId5">
            <anchor moveWithCells="1" sizeWithCells="1">
              <from>
                <xdr:col>0</xdr:col>
                <xdr:colOff>238125</xdr:colOff>
                <xdr:row>196600</xdr:row>
                <xdr:rowOff>38100</xdr:rowOff>
              </from>
              <to>
                <xdr:col>1</xdr:col>
                <xdr:colOff>390525</xdr:colOff>
                <xdr:row>196604</xdr:row>
                <xdr:rowOff>104775</xdr:rowOff>
              </to>
            </anchor>
          </objectPr>
        </oleObject>
      </mc:Choice>
      <mc:Fallback>
        <oleObject progId="Figura do Microsoft Word " shapeId="17413" r:id="rId9"/>
      </mc:Fallback>
    </mc:AlternateContent>
    <mc:AlternateContent xmlns:mc="http://schemas.openxmlformats.org/markup-compatibility/2006">
      <mc:Choice Requires="x14">
        <oleObject progId="Figura do Microsoft Word " shapeId="17414" r:id="rId10">
          <objectPr defaultSize="0" r:id="rId5">
            <anchor moveWithCells="1" sizeWithCells="1">
              <from>
                <xdr:col>0</xdr:col>
                <xdr:colOff>238125</xdr:colOff>
                <xdr:row>262136</xdr:row>
                <xdr:rowOff>38100</xdr:rowOff>
              </from>
              <to>
                <xdr:col>1</xdr:col>
                <xdr:colOff>390525</xdr:colOff>
                <xdr:row>262140</xdr:row>
                <xdr:rowOff>104775</xdr:rowOff>
              </to>
            </anchor>
          </objectPr>
        </oleObject>
      </mc:Choice>
      <mc:Fallback>
        <oleObject progId="Figura do Microsoft Word " shapeId="17414" r:id="rId10"/>
      </mc:Fallback>
    </mc:AlternateContent>
    <mc:AlternateContent xmlns:mc="http://schemas.openxmlformats.org/markup-compatibility/2006">
      <mc:Choice Requires="x14">
        <oleObject progId="Figura do Microsoft Word " shapeId="17415" r:id="rId11">
          <objectPr defaultSize="0" r:id="rId5">
            <anchor moveWithCells="1" sizeWithCells="1">
              <from>
                <xdr:col>0</xdr:col>
                <xdr:colOff>238125</xdr:colOff>
                <xdr:row>327672</xdr:row>
                <xdr:rowOff>38100</xdr:rowOff>
              </from>
              <to>
                <xdr:col>1</xdr:col>
                <xdr:colOff>390525</xdr:colOff>
                <xdr:row>327676</xdr:row>
                <xdr:rowOff>104775</xdr:rowOff>
              </to>
            </anchor>
          </objectPr>
        </oleObject>
      </mc:Choice>
      <mc:Fallback>
        <oleObject progId="Figura do Microsoft Word " shapeId="17415" r:id="rId11"/>
      </mc:Fallback>
    </mc:AlternateContent>
    <mc:AlternateContent xmlns:mc="http://schemas.openxmlformats.org/markup-compatibility/2006">
      <mc:Choice Requires="x14">
        <oleObject progId="Figura do Microsoft Word " shapeId="17416" r:id="rId12">
          <objectPr defaultSize="0" r:id="rId5">
            <anchor moveWithCells="1" sizeWithCells="1">
              <from>
                <xdr:col>0</xdr:col>
                <xdr:colOff>238125</xdr:colOff>
                <xdr:row>393208</xdr:row>
                <xdr:rowOff>38100</xdr:rowOff>
              </from>
              <to>
                <xdr:col>1</xdr:col>
                <xdr:colOff>390525</xdr:colOff>
                <xdr:row>393212</xdr:row>
                <xdr:rowOff>104775</xdr:rowOff>
              </to>
            </anchor>
          </objectPr>
        </oleObject>
      </mc:Choice>
      <mc:Fallback>
        <oleObject progId="Figura do Microsoft Word " shapeId="17416" r:id="rId12"/>
      </mc:Fallback>
    </mc:AlternateContent>
    <mc:AlternateContent xmlns:mc="http://schemas.openxmlformats.org/markup-compatibility/2006">
      <mc:Choice Requires="x14">
        <oleObject progId="Figura do Microsoft Word " shapeId="17417" r:id="rId13">
          <objectPr defaultSize="0" r:id="rId5">
            <anchor moveWithCells="1" sizeWithCells="1">
              <from>
                <xdr:col>0</xdr:col>
                <xdr:colOff>238125</xdr:colOff>
                <xdr:row>458744</xdr:row>
                <xdr:rowOff>38100</xdr:rowOff>
              </from>
              <to>
                <xdr:col>1</xdr:col>
                <xdr:colOff>390525</xdr:colOff>
                <xdr:row>458748</xdr:row>
                <xdr:rowOff>104775</xdr:rowOff>
              </to>
            </anchor>
          </objectPr>
        </oleObject>
      </mc:Choice>
      <mc:Fallback>
        <oleObject progId="Figura do Microsoft Word " shapeId="17417" r:id="rId13"/>
      </mc:Fallback>
    </mc:AlternateContent>
    <mc:AlternateContent xmlns:mc="http://schemas.openxmlformats.org/markup-compatibility/2006">
      <mc:Choice Requires="x14">
        <oleObject progId="Figura do Microsoft Word " shapeId="17418" r:id="rId14">
          <objectPr defaultSize="0" r:id="rId5">
            <anchor moveWithCells="1" sizeWithCells="1">
              <from>
                <xdr:col>0</xdr:col>
                <xdr:colOff>238125</xdr:colOff>
                <xdr:row>524280</xdr:row>
                <xdr:rowOff>38100</xdr:rowOff>
              </from>
              <to>
                <xdr:col>1</xdr:col>
                <xdr:colOff>390525</xdr:colOff>
                <xdr:row>524284</xdr:row>
                <xdr:rowOff>104775</xdr:rowOff>
              </to>
            </anchor>
          </objectPr>
        </oleObject>
      </mc:Choice>
      <mc:Fallback>
        <oleObject progId="Figura do Microsoft Word " shapeId="17418" r:id="rId14"/>
      </mc:Fallback>
    </mc:AlternateContent>
    <mc:AlternateContent xmlns:mc="http://schemas.openxmlformats.org/markup-compatibility/2006">
      <mc:Choice Requires="x14">
        <oleObject progId="Figura do Microsoft Word " shapeId="17419" r:id="rId15">
          <objectPr defaultSize="0" r:id="rId5">
            <anchor moveWithCells="1" sizeWithCells="1">
              <from>
                <xdr:col>0</xdr:col>
                <xdr:colOff>238125</xdr:colOff>
                <xdr:row>589816</xdr:row>
                <xdr:rowOff>38100</xdr:rowOff>
              </from>
              <to>
                <xdr:col>1</xdr:col>
                <xdr:colOff>390525</xdr:colOff>
                <xdr:row>589820</xdr:row>
                <xdr:rowOff>104775</xdr:rowOff>
              </to>
            </anchor>
          </objectPr>
        </oleObject>
      </mc:Choice>
      <mc:Fallback>
        <oleObject progId="Figura do Microsoft Word " shapeId="17419" r:id="rId15"/>
      </mc:Fallback>
    </mc:AlternateContent>
    <mc:AlternateContent xmlns:mc="http://schemas.openxmlformats.org/markup-compatibility/2006">
      <mc:Choice Requires="x14">
        <oleObject progId="Figura do Microsoft Word " shapeId="17420" r:id="rId16">
          <objectPr defaultSize="0" r:id="rId5">
            <anchor moveWithCells="1" sizeWithCells="1">
              <from>
                <xdr:col>0</xdr:col>
                <xdr:colOff>238125</xdr:colOff>
                <xdr:row>655352</xdr:row>
                <xdr:rowOff>38100</xdr:rowOff>
              </from>
              <to>
                <xdr:col>1</xdr:col>
                <xdr:colOff>390525</xdr:colOff>
                <xdr:row>655356</xdr:row>
                <xdr:rowOff>104775</xdr:rowOff>
              </to>
            </anchor>
          </objectPr>
        </oleObject>
      </mc:Choice>
      <mc:Fallback>
        <oleObject progId="Figura do Microsoft Word " shapeId="17420" r:id="rId16"/>
      </mc:Fallback>
    </mc:AlternateContent>
    <mc:AlternateContent xmlns:mc="http://schemas.openxmlformats.org/markup-compatibility/2006">
      <mc:Choice Requires="x14">
        <oleObject progId="Figura do Microsoft Word " shapeId="17421" r:id="rId17">
          <objectPr defaultSize="0" r:id="rId5">
            <anchor moveWithCells="1" sizeWithCells="1">
              <from>
                <xdr:col>0</xdr:col>
                <xdr:colOff>238125</xdr:colOff>
                <xdr:row>720888</xdr:row>
                <xdr:rowOff>38100</xdr:rowOff>
              </from>
              <to>
                <xdr:col>1</xdr:col>
                <xdr:colOff>390525</xdr:colOff>
                <xdr:row>720892</xdr:row>
                <xdr:rowOff>104775</xdr:rowOff>
              </to>
            </anchor>
          </objectPr>
        </oleObject>
      </mc:Choice>
      <mc:Fallback>
        <oleObject progId="Figura do Microsoft Word " shapeId="17421" r:id="rId17"/>
      </mc:Fallback>
    </mc:AlternateContent>
    <mc:AlternateContent xmlns:mc="http://schemas.openxmlformats.org/markup-compatibility/2006">
      <mc:Choice Requires="x14">
        <oleObject progId="Figura do Microsoft Word " shapeId="17422" r:id="rId18">
          <objectPr defaultSize="0" r:id="rId5">
            <anchor moveWithCells="1" sizeWithCells="1">
              <from>
                <xdr:col>0</xdr:col>
                <xdr:colOff>238125</xdr:colOff>
                <xdr:row>786424</xdr:row>
                <xdr:rowOff>38100</xdr:rowOff>
              </from>
              <to>
                <xdr:col>1</xdr:col>
                <xdr:colOff>390525</xdr:colOff>
                <xdr:row>786428</xdr:row>
                <xdr:rowOff>104775</xdr:rowOff>
              </to>
            </anchor>
          </objectPr>
        </oleObject>
      </mc:Choice>
      <mc:Fallback>
        <oleObject progId="Figura do Microsoft Word " shapeId="17422" r:id="rId18"/>
      </mc:Fallback>
    </mc:AlternateContent>
    <mc:AlternateContent xmlns:mc="http://schemas.openxmlformats.org/markup-compatibility/2006">
      <mc:Choice Requires="x14">
        <oleObject progId="Figura do Microsoft Word " shapeId="17423" r:id="rId19">
          <objectPr defaultSize="0" r:id="rId5">
            <anchor moveWithCells="1" sizeWithCells="1">
              <from>
                <xdr:col>0</xdr:col>
                <xdr:colOff>238125</xdr:colOff>
                <xdr:row>851960</xdr:row>
                <xdr:rowOff>38100</xdr:rowOff>
              </from>
              <to>
                <xdr:col>1</xdr:col>
                <xdr:colOff>390525</xdr:colOff>
                <xdr:row>851964</xdr:row>
                <xdr:rowOff>104775</xdr:rowOff>
              </to>
            </anchor>
          </objectPr>
        </oleObject>
      </mc:Choice>
      <mc:Fallback>
        <oleObject progId="Figura do Microsoft Word " shapeId="17423" r:id="rId19"/>
      </mc:Fallback>
    </mc:AlternateContent>
    <mc:AlternateContent xmlns:mc="http://schemas.openxmlformats.org/markup-compatibility/2006">
      <mc:Choice Requires="x14">
        <oleObject progId="Figura do Microsoft Word " shapeId="17424" r:id="rId20">
          <objectPr defaultSize="0" r:id="rId5">
            <anchor moveWithCells="1" sizeWithCells="1">
              <from>
                <xdr:col>0</xdr:col>
                <xdr:colOff>238125</xdr:colOff>
                <xdr:row>917496</xdr:row>
                <xdr:rowOff>38100</xdr:rowOff>
              </from>
              <to>
                <xdr:col>1</xdr:col>
                <xdr:colOff>390525</xdr:colOff>
                <xdr:row>917500</xdr:row>
                <xdr:rowOff>104775</xdr:rowOff>
              </to>
            </anchor>
          </objectPr>
        </oleObject>
      </mc:Choice>
      <mc:Fallback>
        <oleObject progId="Figura do Microsoft Word " shapeId="17424" r:id="rId20"/>
      </mc:Fallback>
    </mc:AlternateContent>
    <mc:AlternateContent xmlns:mc="http://schemas.openxmlformats.org/markup-compatibility/2006">
      <mc:Choice Requires="x14">
        <oleObject progId="Figura do Microsoft Word " shapeId="17425" r:id="rId21">
          <objectPr defaultSize="0" r:id="rId5">
            <anchor moveWithCells="1" sizeWithCells="1">
              <from>
                <xdr:col>0</xdr:col>
                <xdr:colOff>238125</xdr:colOff>
                <xdr:row>983032</xdr:row>
                <xdr:rowOff>38100</xdr:rowOff>
              </from>
              <to>
                <xdr:col>1</xdr:col>
                <xdr:colOff>390525</xdr:colOff>
                <xdr:row>983036</xdr:row>
                <xdr:rowOff>104775</xdr:rowOff>
              </to>
            </anchor>
          </objectPr>
        </oleObject>
      </mc:Choice>
      <mc:Fallback>
        <oleObject progId="Figura do Microsoft Word " shapeId="17425" r:id="rId21"/>
      </mc:Fallback>
    </mc:AlternateContent>
    <mc:AlternateContent xmlns:mc="http://schemas.openxmlformats.org/markup-compatibility/2006">
      <mc:Choice Requires="x14">
        <oleObject progId="Figura do Microsoft Word " shapeId="17426" r:id="rId22">
          <objectPr defaultSize="0" r:id="rId5">
            <anchor moveWithCells="1" sizeWithCells="1">
              <from>
                <xdr:col>255</xdr:col>
                <xdr:colOff>238125</xdr:colOff>
                <xdr:row>0</xdr:row>
                <xdr:rowOff>38100</xdr:rowOff>
              </from>
              <to>
                <xdr:col>256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426" r:id="rId22"/>
      </mc:Fallback>
    </mc:AlternateContent>
    <mc:AlternateContent xmlns:mc="http://schemas.openxmlformats.org/markup-compatibility/2006">
      <mc:Choice Requires="x14">
        <oleObject progId="Figura do Microsoft Word " shapeId="17427" r:id="rId23">
          <objectPr defaultSize="0" r:id="rId5">
            <anchor moveWithCells="1" sizeWithCells="1">
              <from>
                <xdr:col>255</xdr:col>
                <xdr:colOff>238125</xdr:colOff>
                <xdr:row>65527</xdr:row>
                <xdr:rowOff>38100</xdr:rowOff>
              </from>
              <to>
                <xdr:col>256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427" r:id="rId23"/>
      </mc:Fallback>
    </mc:AlternateContent>
    <mc:AlternateContent xmlns:mc="http://schemas.openxmlformats.org/markup-compatibility/2006">
      <mc:Choice Requires="x14">
        <oleObject progId="Figura do Microsoft Word " shapeId="17428" r:id="rId24">
          <objectPr defaultSize="0" r:id="rId5">
            <anchor moveWithCells="1" sizeWithCells="1">
              <from>
                <xdr:col>255</xdr:col>
                <xdr:colOff>238125</xdr:colOff>
                <xdr:row>131063</xdr:row>
                <xdr:rowOff>38100</xdr:rowOff>
              </from>
              <to>
                <xdr:col>256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428" r:id="rId24"/>
      </mc:Fallback>
    </mc:AlternateContent>
    <mc:AlternateContent xmlns:mc="http://schemas.openxmlformats.org/markup-compatibility/2006">
      <mc:Choice Requires="x14">
        <oleObject progId="Figura do Microsoft Word " shapeId="17429" r:id="rId25">
          <objectPr defaultSize="0" r:id="rId5">
            <anchor moveWithCells="1" sizeWithCells="1">
              <from>
                <xdr:col>255</xdr:col>
                <xdr:colOff>238125</xdr:colOff>
                <xdr:row>196599</xdr:row>
                <xdr:rowOff>38100</xdr:rowOff>
              </from>
              <to>
                <xdr:col>256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429" r:id="rId25"/>
      </mc:Fallback>
    </mc:AlternateContent>
    <mc:AlternateContent xmlns:mc="http://schemas.openxmlformats.org/markup-compatibility/2006">
      <mc:Choice Requires="x14">
        <oleObject progId="Figura do Microsoft Word " shapeId="17430" r:id="rId26">
          <objectPr defaultSize="0" r:id="rId5">
            <anchor moveWithCells="1" sizeWithCells="1">
              <from>
                <xdr:col>255</xdr:col>
                <xdr:colOff>238125</xdr:colOff>
                <xdr:row>262135</xdr:row>
                <xdr:rowOff>38100</xdr:rowOff>
              </from>
              <to>
                <xdr:col>256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430" r:id="rId26"/>
      </mc:Fallback>
    </mc:AlternateContent>
    <mc:AlternateContent xmlns:mc="http://schemas.openxmlformats.org/markup-compatibility/2006">
      <mc:Choice Requires="x14">
        <oleObject progId="Figura do Microsoft Word " shapeId="17431" r:id="rId27">
          <objectPr defaultSize="0" r:id="rId5">
            <anchor moveWithCells="1" sizeWithCells="1">
              <from>
                <xdr:col>255</xdr:col>
                <xdr:colOff>238125</xdr:colOff>
                <xdr:row>327671</xdr:row>
                <xdr:rowOff>38100</xdr:rowOff>
              </from>
              <to>
                <xdr:col>256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431" r:id="rId27"/>
      </mc:Fallback>
    </mc:AlternateContent>
    <mc:AlternateContent xmlns:mc="http://schemas.openxmlformats.org/markup-compatibility/2006">
      <mc:Choice Requires="x14">
        <oleObject progId="Figura do Microsoft Word " shapeId="17432" r:id="rId28">
          <objectPr defaultSize="0" r:id="rId5">
            <anchor moveWithCells="1" sizeWithCells="1">
              <from>
                <xdr:col>255</xdr:col>
                <xdr:colOff>238125</xdr:colOff>
                <xdr:row>393207</xdr:row>
                <xdr:rowOff>38100</xdr:rowOff>
              </from>
              <to>
                <xdr:col>256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432" r:id="rId28"/>
      </mc:Fallback>
    </mc:AlternateContent>
    <mc:AlternateContent xmlns:mc="http://schemas.openxmlformats.org/markup-compatibility/2006">
      <mc:Choice Requires="x14">
        <oleObject progId="Figura do Microsoft Word " shapeId="17433" r:id="rId29">
          <objectPr defaultSize="0" r:id="rId5">
            <anchor moveWithCells="1" sizeWithCells="1">
              <from>
                <xdr:col>255</xdr:col>
                <xdr:colOff>238125</xdr:colOff>
                <xdr:row>458743</xdr:row>
                <xdr:rowOff>38100</xdr:rowOff>
              </from>
              <to>
                <xdr:col>256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433" r:id="rId29"/>
      </mc:Fallback>
    </mc:AlternateContent>
    <mc:AlternateContent xmlns:mc="http://schemas.openxmlformats.org/markup-compatibility/2006">
      <mc:Choice Requires="x14">
        <oleObject progId="Figura do Microsoft Word " shapeId="17434" r:id="rId30">
          <objectPr defaultSize="0" r:id="rId5">
            <anchor moveWithCells="1" sizeWithCells="1">
              <from>
                <xdr:col>255</xdr:col>
                <xdr:colOff>238125</xdr:colOff>
                <xdr:row>524279</xdr:row>
                <xdr:rowOff>38100</xdr:rowOff>
              </from>
              <to>
                <xdr:col>256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434" r:id="rId30"/>
      </mc:Fallback>
    </mc:AlternateContent>
    <mc:AlternateContent xmlns:mc="http://schemas.openxmlformats.org/markup-compatibility/2006">
      <mc:Choice Requires="x14">
        <oleObject progId="Figura do Microsoft Word " shapeId="17435" r:id="rId31">
          <objectPr defaultSize="0" r:id="rId5">
            <anchor moveWithCells="1" sizeWithCells="1">
              <from>
                <xdr:col>255</xdr:col>
                <xdr:colOff>238125</xdr:colOff>
                <xdr:row>589815</xdr:row>
                <xdr:rowOff>38100</xdr:rowOff>
              </from>
              <to>
                <xdr:col>256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435" r:id="rId31"/>
      </mc:Fallback>
    </mc:AlternateContent>
    <mc:AlternateContent xmlns:mc="http://schemas.openxmlformats.org/markup-compatibility/2006">
      <mc:Choice Requires="x14">
        <oleObject progId="Figura do Microsoft Word " shapeId="17436" r:id="rId32">
          <objectPr defaultSize="0" r:id="rId5">
            <anchor moveWithCells="1" sizeWithCells="1">
              <from>
                <xdr:col>255</xdr:col>
                <xdr:colOff>238125</xdr:colOff>
                <xdr:row>655351</xdr:row>
                <xdr:rowOff>38100</xdr:rowOff>
              </from>
              <to>
                <xdr:col>256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436" r:id="rId32"/>
      </mc:Fallback>
    </mc:AlternateContent>
    <mc:AlternateContent xmlns:mc="http://schemas.openxmlformats.org/markup-compatibility/2006">
      <mc:Choice Requires="x14">
        <oleObject progId="Figura do Microsoft Word " shapeId="17437" r:id="rId33">
          <objectPr defaultSize="0" r:id="rId5">
            <anchor moveWithCells="1" sizeWithCells="1">
              <from>
                <xdr:col>255</xdr:col>
                <xdr:colOff>238125</xdr:colOff>
                <xdr:row>720887</xdr:row>
                <xdr:rowOff>38100</xdr:rowOff>
              </from>
              <to>
                <xdr:col>256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437" r:id="rId33"/>
      </mc:Fallback>
    </mc:AlternateContent>
    <mc:AlternateContent xmlns:mc="http://schemas.openxmlformats.org/markup-compatibility/2006">
      <mc:Choice Requires="x14">
        <oleObject progId="Figura do Microsoft Word " shapeId="17438" r:id="rId34">
          <objectPr defaultSize="0" r:id="rId5">
            <anchor moveWithCells="1" sizeWithCells="1">
              <from>
                <xdr:col>255</xdr:col>
                <xdr:colOff>238125</xdr:colOff>
                <xdr:row>786423</xdr:row>
                <xdr:rowOff>38100</xdr:rowOff>
              </from>
              <to>
                <xdr:col>256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438" r:id="rId34"/>
      </mc:Fallback>
    </mc:AlternateContent>
    <mc:AlternateContent xmlns:mc="http://schemas.openxmlformats.org/markup-compatibility/2006">
      <mc:Choice Requires="x14">
        <oleObject progId="Figura do Microsoft Word " shapeId="17439" r:id="rId35">
          <objectPr defaultSize="0" r:id="rId5">
            <anchor moveWithCells="1" sizeWithCells="1">
              <from>
                <xdr:col>255</xdr:col>
                <xdr:colOff>238125</xdr:colOff>
                <xdr:row>851959</xdr:row>
                <xdr:rowOff>38100</xdr:rowOff>
              </from>
              <to>
                <xdr:col>256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439" r:id="rId35"/>
      </mc:Fallback>
    </mc:AlternateContent>
    <mc:AlternateContent xmlns:mc="http://schemas.openxmlformats.org/markup-compatibility/2006">
      <mc:Choice Requires="x14">
        <oleObject progId="Figura do Microsoft Word " shapeId="17440" r:id="rId36">
          <objectPr defaultSize="0" r:id="rId5">
            <anchor moveWithCells="1" sizeWithCells="1">
              <from>
                <xdr:col>255</xdr:col>
                <xdr:colOff>238125</xdr:colOff>
                <xdr:row>917495</xdr:row>
                <xdr:rowOff>38100</xdr:rowOff>
              </from>
              <to>
                <xdr:col>256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440" r:id="rId36"/>
      </mc:Fallback>
    </mc:AlternateContent>
    <mc:AlternateContent xmlns:mc="http://schemas.openxmlformats.org/markup-compatibility/2006">
      <mc:Choice Requires="x14">
        <oleObject progId="Figura do Microsoft Word " shapeId="17441" r:id="rId37">
          <objectPr defaultSize="0" r:id="rId5">
            <anchor moveWithCells="1" sizeWithCells="1">
              <from>
                <xdr:col>255</xdr:col>
                <xdr:colOff>238125</xdr:colOff>
                <xdr:row>983031</xdr:row>
                <xdr:rowOff>38100</xdr:rowOff>
              </from>
              <to>
                <xdr:col>256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441" r:id="rId37"/>
      </mc:Fallback>
    </mc:AlternateContent>
    <mc:AlternateContent xmlns:mc="http://schemas.openxmlformats.org/markup-compatibility/2006">
      <mc:Choice Requires="x14">
        <oleObject progId="Figura do Microsoft Word " shapeId="17442" r:id="rId38">
          <objectPr defaultSize="0" r:id="rId5">
            <anchor moveWithCells="1" sizeWithCells="1">
              <from>
                <xdr:col>511</xdr:col>
                <xdr:colOff>238125</xdr:colOff>
                <xdr:row>0</xdr:row>
                <xdr:rowOff>38100</xdr:rowOff>
              </from>
              <to>
                <xdr:col>512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442" r:id="rId38"/>
      </mc:Fallback>
    </mc:AlternateContent>
    <mc:AlternateContent xmlns:mc="http://schemas.openxmlformats.org/markup-compatibility/2006">
      <mc:Choice Requires="x14">
        <oleObject progId="Figura do Microsoft Word " shapeId="17443" r:id="rId39">
          <objectPr defaultSize="0" r:id="rId5">
            <anchor moveWithCells="1" sizeWithCells="1">
              <from>
                <xdr:col>511</xdr:col>
                <xdr:colOff>238125</xdr:colOff>
                <xdr:row>65527</xdr:row>
                <xdr:rowOff>38100</xdr:rowOff>
              </from>
              <to>
                <xdr:col>512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443" r:id="rId39"/>
      </mc:Fallback>
    </mc:AlternateContent>
    <mc:AlternateContent xmlns:mc="http://schemas.openxmlformats.org/markup-compatibility/2006">
      <mc:Choice Requires="x14">
        <oleObject progId="Figura do Microsoft Word " shapeId="17444" r:id="rId40">
          <objectPr defaultSize="0" r:id="rId5">
            <anchor moveWithCells="1" sizeWithCells="1">
              <from>
                <xdr:col>511</xdr:col>
                <xdr:colOff>238125</xdr:colOff>
                <xdr:row>131063</xdr:row>
                <xdr:rowOff>38100</xdr:rowOff>
              </from>
              <to>
                <xdr:col>512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444" r:id="rId40"/>
      </mc:Fallback>
    </mc:AlternateContent>
    <mc:AlternateContent xmlns:mc="http://schemas.openxmlformats.org/markup-compatibility/2006">
      <mc:Choice Requires="x14">
        <oleObject progId="Figura do Microsoft Word " shapeId="17445" r:id="rId41">
          <objectPr defaultSize="0" r:id="rId5">
            <anchor moveWithCells="1" sizeWithCells="1">
              <from>
                <xdr:col>511</xdr:col>
                <xdr:colOff>238125</xdr:colOff>
                <xdr:row>196599</xdr:row>
                <xdr:rowOff>38100</xdr:rowOff>
              </from>
              <to>
                <xdr:col>512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445" r:id="rId41"/>
      </mc:Fallback>
    </mc:AlternateContent>
    <mc:AlternateContent xmlns:mc="http://schemas.openxmlformats.org/markup-compatibility/2006">
      <mc:Choice Requires="x14">
        <oleObject progId="Figura do Microsoft Word " shapeId="17446" r:id="rId42">
          <objectPr defaultSize="0" r:id="rId5">
            <anchor moveWithCells="1" sizeWithCells="1">
              <from>
                <xdr:col>511</xdr:col>
                <xdr:colOff>238125</xdr:colOff>
                <xdr:row>262135</xdr:row>
                <xdr:rowOff>38100</xdr:rowOff>
              </from>
              <to>
                <xdr:col>512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446" r:id="rId42"/>
      </mc:Fallback>
    </mc:AlternateContent>
    <mc:AlternateContent xmlns:mc="http://schemas.openxmlformats.org/markup-compatibility/2006">
      <mc:Choice Requires="x14">
        <oleObject progId="Figura do Microsoft Word " shapeId="17447" r:id="rId43">
          <objectPr defaultSize="0" r:id="rId5">
            <anchor moveWithCells="1" sizeWithCells="1">
              <from>
                <xdr:col>511</xdr:col>
                <xdr:colOff>238125</xdr:colOff>
                <xdr:row>327671</xdr:row>
                <xdr:rowOff>38100</xdr:rowOff>
              </from>
              <to>
                <xdr:col>512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447" r:id="rId43"/>
      </mc:Fallback>
    </mc:AlternateContent>
    <mc:AlternateContent xmlns:mc="http://schemas.openxmlformats.org/markup-compatibility/2006">
      <mc:Choice Requires="x14">
        <oleObject progId="Figura do Microsoft Word " shapeId="17448" r:id="rId44">
          <objectPr defaultSize="0" r:id="rId5">
            <anchor moveWithCells="1" sizeWithCells="1">
              <from>
                <xdr:col>511</xdr:col>
                <xdr:colOff>238125</xdr:colOff>
                <xdr:row>393207</xdr:row>
                <xdr:rowOff>38100</xdr:rowOff>
              </from>
              <to>
                <xdr:col>512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448" r:id="rId44"/>
      </mc:Fallback>
    </mc:AlternateContent>
    <mc:AlternateContent xmlns:mc="http://schemas.openxmlformats.org/markup-compatibility/2006">
      <mc:Choice Requires="x14">
        <oleObject progId="Figura do Microsoft Word " shapeId="17449" r:id="rId45">
          <objectPr defaultSize="0" r:id="rId5">
            <anchor moveWithCells="1" sizeWithCells="1">
              <from>
                <xdr:col>511</xdr:col>
                <xdr:colOff>238125</xdr:colOff>
                <xdr:row>458743</xdr:row>
                <xdr:rowOff>38100</xdr:rowOff>
              </from>
              <to>
                <xdr:col>512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449" r:id="rId45"/>
      </mc:Fallback>
    </mc:AlternateContent>
    <mc:AlternateContent xmlns:mc="http://schemas.openxmlformats.org/markup-compatibility/2006">
      <mc:Choice Requires="x14">
        <oleObject progId="Figura do Microsoft Word " shapeId="17450" r:id="rId46">
          <objectPr defaultSize="0" r:id="rId5">
            <anchor moveWithCells="1" sizeWithCells="1">
              <from>
                <xdr:col>511</xdr:col>
                <xdr:colOff>238125</xdr:colOff>
                <xdr:row>524279</xdr:row>
                <xdr:rowOff>38100</xdr:rowOff>
              </from>
              <to>
                <xdr:col>512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450" r:id="rId46"/>
      </mc:Fallback>
    </mc:AlternateContent>
    <mc:AlternateContent xmlns:mc="http://schemas.openxmlformats.org/markup-compatibility/2006">
      <mc:Choice Requires="x14">
        <oleObject progId="Figura do Microsoft Word " shapeId="17451" r:id="rId47">
          <objectPr defaultSize="0" r:id="rId5">
            <anchor moveWithCells="1" sizeWithCells="1">
              <from>
                <xdr:col>511</xdr:col>
                <xdr:colOff>238125</xdr:colOff>
                <xdr:row>589815</xdr:row>
                <xdr:rowOff>38100</xdr:rowOff>
              </from>
              <to>
                <xdr:col>512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451" r:id="rId47"/>
      </mc:Fallback>
    </mc:AlternateContent>
    <mc:AlternateContent xmlns:mc="http://schemas.openxmlformats.org/markup-compatibility/2006">
      <mc:Choice Requires="x14">
        <oleObject progId="Figura do Microsoft Word " shapeId="17452" r:id="rId48">
          <objectPr defaultSize="0" r:id="rId5">
            <anchor moveWithCells="1" sizeWithCells="1">
              <from>
                <xdr:col>511</xdr:col>
                <xdr:colOff>238125</xdr:colOff>
                <xdr:row>655351</xdr:row>
                <xdr:rowOff>38100</xdr:rowOff>
              </from>
              <to>
                <xdr:col>512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452" r:id="rId48"/>
      </mc:Fallback>
    </mc:AlternateContent>
    <mc:AlternateContent xmlns:mc="http://schemas.openxmlformats.org/markup-compatibility/2006">
      <mc:Choice Requires="x14">
        <oleObject progId="Figura do Microsoft Word " shapeId="17453" r:id="rId49">
          <objectPr defaultSize="0" r:id="rId5">
            <anchor moveWithCells="1" sizeWithCells="1">
              <from>
                <xdr:col>511</xdr:col>
                <xdr:colOff>238125</xdr:colOff>
                <xdr:row>720887</xdr:row>
                <xdr:rowOff>38100</xdr:rowOff>
              </from>
              <to>
                <xdr:col>512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453" r:id="rId49"/>
      </mc:Fallback>
    </mc:AlternateContent>
    <mc:AlternateContent xmlns:mc="http://schemas.openxmlformats.org/markup-compatibility/2006">
      <mc:Choice Requires="x14">
        <oleObject progId="Figura do Microsoft Word " shapeId="17454" r:id="rId50">
          <objectPr defaultSize="0" r:id="rId5">
            <anchor moveWithCells="1" sizeWithCells="1">
              <from>
                <xdr:col>511</xdr:col>
                <xdr:colOff>238125</xdr:colOff>
                <xdr:row>786423</xdr:row>
                <xdr:rowOff>38100</xdr:rowOff>
              </from>
              <to>
                <xdr:col>512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454" r:id="rId50"/>
      </mc:Fallback>
    </mc:AlternateContent>
    <mc:AlternateContent xmlns:mc="http://schemas.openxmlformats.org/markup-compatibility/2006">
      <mc:Choice Requires="x14">
        <oleObject progId="Figura do Microsoft Word " shapeId="17455" r:id="rId51">
          <objectPr defaultSize="0" r:id="rId5">
            <anchor moveWithCells="1" sizeWithCells="1">
              <from>
                <xdr:col>511</xdr:col>
                <xdr:colOff>238125</xdr:colOff>
                <xdr:row>851959</xdr:row>
                <xdr:rowOff>38100</xdr:rowOff>
              </from>
              <to>
                <xdr:col>512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455" r:id="rId51"/>
      </mc:Fallback>
    </mc:AlternateContent>
    <mc:AlternateContent xmlns:mc="http://schemas.openxmlformats.org/markup-compatibility/2006">
      <mc:Choice Requires="x14">
        <oleObject progId="Figura do Microsoft Word " shapeId="17456" r:id="rId52">
          <objectPr defaultSize="0" r:id="rId5">
            <anchor moveWithCells="1" sizeWithCells="1">
              <from>
                <xdr:col>511</xdr:col>
                <xdr:colOff>238125</xdr:colOff>
                <xdr:row>917495</xdr:row>
                <xdr:rowOff>38100</xdr:rowOff>
              </from>
              <to>
                <xdr:col>512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456" r:id="rId52"/>
      </mc:Fallback>
    </mc:AlternateContent>
    <mc:AlternateContent xmlns:mc="http://schemas.openxmlformats.org/markup-compatibility/2006">
      <mc:Choice Requires="x14">
        <oleObject progId="Figura do Microsoft Word " shapeId="17457" r:id="rId53">
          <objectPr defaultSize="0" r:id="rId5">
            <anchor moveWithCells="1" sizeWithCells="1">
              <from>
                <xdr:col>511</xdr:col>
                <xdr:colOff>238125</xdr:colOff>
                <xdr:row>983031</xdr:row>
                <xdr:rowOff>38100</xdr:rowOff>
              </from>
              <to>
                <xdr:col>512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457" r:id="rId53"/>
      </mc:Fallback>
    </mc:AlternateContent>
    <mc:AlternateContent xmlns:mc="http://schemas.openxmlformats.org/markup-compatibility/2006">
      <mc:Choice Requires="x14">
        <oleObject progId="Figura do Microsoft Word " shapeId="17458" r:id="rId54">
          <objectPr defaultSize="0" r:id="rId5">
            <anchor moveWithCells="1" sizeWithCells="1">
              <from>
                <xdr:col>767</xdr:col>
                <xdr:colOff>238125</xdr:colOff>
                <xdr:row>0</xdr:row>
                <xdr:rowOff>38100</xdr:rowOff>
              </from>
              <to>
                <xdr:col>768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458" r:id="rId54"/>
      </mc:Fallback>
    </mc:AlternateContent>
    <mc:AlternateContent xmlns:mc="http://schemas.openxmlformats.org/markup-compatibility/2006">
      <mc:Choice Requires="x14">
        <oleObject progId="Figura do Microsoft Word " shapeId="17459" r:id="rId55">
          <objectPr defaultSize="0" r:id="rId5">
            <anchor moveWithCells="1" sizeWithCells="1">
              <from>
                <xdr:col>767</xdr:col>
                <xdr:colOff>238125</xdr:colOff>
                <xdr:row>65527</xdr:row>
                <xdr:rowOff>38100</xdr:rowOff>
              </from>
              <to>
                <xdr:col>768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459" r:id="rId55"/>
      </mc:Fallback>
    </mc:AlternateContent>
    <mc:AlternateContent xmlns:mc="http://schemas.openxmlformats.org/markup-compatibility/2006">
      <mc:Choice Requires="x14">
        <oleObject progId="Figura do Microsoft Word " shapeId="17460" r:id="rId56">
          <objectPr defaultSize="0" r:id="rId5">
            <anchor moveWithCells="1" sizeWithCells="1">
              <from>
                <xdr:col>767</xdr:col>
                <xdr:colOff>238125</xdr:colOff>
                <xdr:row>131063</xdr:row>
                <xdr:rowOff>38100</xdr:rowOff>
              </from>
              <to>
                <xdr:col>768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460" r:id="rId56"/>
      </mc:Fallback>
    </mc:AlternateContent>
    <mc:AlternateContent xmlns:mc="http://schemas.openxmlformats.org/markup-compatibility/2006">
      <mc:Choice Requires="x14">
        <oleObject progId="Figura do Microsoft Word " shapeId="17461" r:id="rId57">
          <objectPr defaultSize="0" r:id="rId5">
            <anchor moveWithCells="1" sizeWithCells="1">
              <from>
                <xdr:col>767</xdr:col>
                <xdr:colOff>238125</xdr:colOff>
                <xdr:row>196599</xdr:row>
                <xdr:rowOff>38100</xdr:rowOff>
              </from>
              <to>
                <xdr:col>768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461" r:id="rId57"/>
      </mc:Fallback>
    </mc:AlternateContent>
    <mc:AlternateContent xmlns:mc="http://schemas.openxmlformats.org/markup-compatibility/2006">
      <mc:Choice Requires="x14">
        <oleObject progId="Figura do Microsoft Word " shapeId="17462" r:id="rId58">
          <objectPr defaultSize="0" r:id="rId5">
            <anchor moveWithCells="1" sizeWithCells="1">
              <from>
                <xdr:col>767</xdr:col>
                <xdr:colOff>238125</xdr:colOff>
                <xdr:row>262135</xdr:row>
                <xdr:rowOff>38100</xdr:rowOff>
              </from>
              <to>
                <xdr:col>768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462" r:id="rId58"/>
      </mc:Fallback>
    </mc:AlternateContent>
    <mc:AlternateContent xmlns:mc="http://schemas.openxmlformats.org/markup-compatibility/2006">
      <mc:Choice Requires="x14">
        <oleObject progId="Figura do Microsoft Word " shapeId="17463" r:id="rId59">
          <objectPr defaultSize="0" r:id="rId5">
            <anchor moveWithCells="1" sizeWithCells="1">
              <from>
                <xdr:col>767</xdr:col>
                <xdr:colOff>238125</xdr:colOff>
                <xdr:row>327671</xdr:row>
                <xdr:rowOff>38100</xdr:rowOff>
              </from>
              <to>
                <xdr:col>768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463" r:id="rId59"/>
      </mc:Fallback>
    </mc:AlternateContent>
    <mc:AlternateContent xmlns:mc="http://schemas.openxmlformats.org/markup-compatibility/2006">
      <mc:Choice Requires="x14">
        <oleObject progId="Figura do Microsoft Word " shapeId="17464" r:id="rId60">
          <objectPr defaultSize="0" r:id="rId5">
            <anchor moveWithCells="1" sizeWithCells="1">
              <from>
                <xdr:col>767</xdr:col>
                <xdr:colOff>238125</xdr:colOff>
                <xdr:row>393207</xdr:row>
                <xdr:rowOff>38100</xdr:rowOff>
              </from>
              <to>
                <xdr:col>768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464" r:id="rId60"/>
      </mc:Fallback>
    </mc:AlternateContent>
    <mc:AlternateContent xmlns:mc="http://schemas.openxmlformats.org/markup-compatibility/2006">
      <mc:Choice Requires="x14">
        <oleObject progId="Figura do Microsoft Word " shapeId="17465" r:id="rId61">
          <objectPr defaultSize="0" r:id="rId5">
            <anchor moveWithCells="1" sizeWithCells="1">
              <from>
                <xdr:col>767</xdr:col>
                <xdr:colOff>238125</xdr:colOff>
                <xdr:row>458743</xdr:row>
                <xdr:rowOff>38100</xdr:rowOff>
              </from>
              <to>
                <xdr:col>768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465" r:id="rId61"/>
      </mc:Fallback>
    </mc:AlternateContent>
    <mc:AlternateContent xmlns:mc="http://schemas.openxmlformats.org/markup-compatibility/2006">
      <mc:Choice Requires="x14">
        <oleObject progId="Figura do Microsoft Word " shapeId="17466" r:id="rId62">
          <objectPr defaultSize="0" r:id="rId5">
            <anchor moveWithCells="1" sizeWithCells="1">
              <from>
                <xdr:col>767</xdr:col>
                <xdr:colOff>238125</xdr:colOff>
                <xdr:row>524279</xdr:row>
                <xdr:rowOff>38100</xdr:rowOff>
              </from>
              <to>
                <xdr:col>768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466" r:id="rId62"/>
      </mc:Fallback>
    </mc:AlternateContent>
    <mc:AlternateContent xmlns:mc="http://schemas.openxmlformats.org/markup-compatibility/2006">
      <mc:Choice Requires="x14">
        <oleObject progId="Figura do Microsoft Word " shapeId="17467" r:id="rId63">
          <objectPr defaultSize="0" r:id="rId5">
            <anchor moveWithCells="1" sizeWithCells="1">
              <from>
                <xdr:col>767</xdr:col>
                <xdr:colOff>238125</xdr:colOff>
                <xdr:row>589815</xdr:row>
                <xdr:rowOff>38100</xdr:rowOff>
              </from>
              <to>
                <xdr:col>768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467" r:id="rId63"/>
      </mc:Fallback>
    </mc:AlternateContent>
    <mc:AlternateContent xmlns:mc="http://schemas.openxmlformats.org/markup-compatibility/2006">
      <mc:Choice Requires="x14">
        <oleObject progId="Figura do Microsoft Word " shapeId="17468" r:id="rId64">
          <objectPr defaultSize="0" r:id="rId5">
            <anchor moveWithCells="1" sizeWithCells="1">
              <from>
                <xdr:col>767</xdr:col>
                <xdr:colOff>238125</xdr:colOff>
                <xdr:row>655351</xdr:row>
                <xdr:rowOff>38100</xdr:rowOff>
              </from>
              <to>
                <xdr:col>768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468" r:id="rId64"/>
      </mc:Fallback>
    </mc:AlternateContent>
    <mc:AlternateContent xmlns:mc="http://schemas.openxmlformats.org/markup-compatibility/2006">
      <mc:Choice Requires="x14">
        <oleObject progId="Figura do Microsoft Word " shapeId="17469" r:id="rId65">
          <objectPr defaultSize="0" r:id="rId5">
            <anchor moveWithCells="1" sizeWithCells="1">
              <from>
                <xdr:col>767</xdr:col>
                <xdr:colOff>238125</xdr:colOff>
                <xdr:row>720887</xdr:row>
                <xdr:rowOff>38100</xdr:rowOff>
              </from>
              <to>
                <xdr:col>768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469" r:id="rId65"/>
      </mc:Fallback>
    </mc:AlternateContent>
    <mc:AlternateContent xmlns:mc="http://schemas.openxmlformats.org/markup-compatibility/2006">
      <mc:Choice Requires="x14">
        <oleObject progId="Figura do Microsoft Word " shapeId="17470" r:id="rId66">
          <objectPr defaultSize="0" r:id="rId5">
            <anchor moveWithCells="1" sizeWithCells="1">
              <from>
                <xdr:col>767</xdr:col>
                <xdr:colOff>238125</xdr:colOff>
                <xdr:row>786423</xdr:row>
                <xdr:rowOff>38100</xdr:rowOff>
              </from>
              <to>
                <xdr:col>768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470" r:id="rId66"/>
      </mc:Fallback>
    </mc:AlternateContent>
    <mc:AlternateContent xmlns:mc="http://schemas.openxmlformats.org/markup-compatibility/2006">
      <mc:Choice Requires="x14">
        <oleObject progId="Figura do Microsoft Word " shapeId="17471" r:id="rId67">
          <objectPr defaultSize="0" r:id="rId5">
            <anchor moveWithCells="1" sizeWithCells="1">
              <from>
                <xdr:col>767</xdr:col>
                <xdr:colOff>238125</xdr:colOff>
                <xdr:row>851959</xdr:row>
                <xdr:rowOff>38100</xdr:rowOff>
              </from>
              <to>
                <xdr:col>768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471" r:id="rId67"/>
      </mc:Fallback>
    </mc:AlternateContent>
    <mc:AlternateContent xmlns:mc="http://schemas.openxmlformats.org/markup-compatibility/2006">
      <mc:Choice Requires="x14">
        <oleObject progId="Figura do Microsoft Word " shapeId="17472" r:id="rId68">
          <objectPr defaultSize="0" r:id="rId5">
            <anchor moveWithCells="1" sizeWithCells="1">
              <from>
                <xdr:col>767</xdr:col>
                <xdr:colOff>238125</xdr:colOff>
                <xdr:row>917495</xdr:row>
                <xdr:rowOff>38100</xdr:rowOff>
              </from>
              <to>
                <xdr:col>768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472" r:id="rId68"/>
      </mc:Fallback>
    </mc:AlternateContent>
    <mc:AlternateContent xmlns:mc="http://schemas.openxmlformats.org/markup-compatibility/2006">
      <mc:Choice Requires="x14">
        <oleObject progId="Figura do Microsoft Word " shapeId="17473" r:id="rId69">
          <objectPr defaultSize="0" r:id="rId5">
            <anchor moveWithCells="1" sizeWithCells="1">
              <from>
                <xdr:col>767</xdr:col>
                <xdr:colOff>238125</xdr:colOff>
                <xdr:row>983031</xdr:row>
                <xdr:rowOff>38100</xdr:rowOff>
              </from>
              <to>
                <xdr:col>768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473" r:id="rId69"/>
      </mc:Fallback>
    </mc:AlternateContent>
    <mc:AlternateContent xmlns:mc="http://schemas.openxmlformats.org/markup-compatibility/2006">
      <mc:Choice Requires="x14">
        <oleObject progId="Figura do Microsoft Word " shapeId="17474" r:id="rId70">
          <objectPr defaultSize="0" r:id="rId5">
            <anchor moveWithCells="1" sizeWithCells="1">
              <from>
                <xdr:col>1023</xdr:col>
                <xdr:colOff>238125</xdr:colOff>
                <xdr:row>0</xdr:row>
                <xdr:rowOff>38100</xdr:rowOff>
              </from>
              <to>
                <xdr:col>1024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474" r:id="rId70"/>
      </mc:Fallback>
    </mc:AlternateContent>
    <mc:AlternateContent xmlns:mc="http://schemas.openxmlformats.org/markup-compatibility/2006">
      <mc:Choice Requires="x14">
        <oleObject progId="Figura do Microsoft Word " shapeId="17475" r:id="rId71">
          <objectPr defaultSize="0" r:id="rId5">
            <anchor moveWithCells="1" sizeWithCells="1">
              <from>
                <xdr:col>1023</xdr:col>
                <xdr:colOff>238125</xdr:colOff>
                <xdr:row>65527</xdr:row>
                <xdr:rowOff>38100</xdr:rowOff>
              </from>
              <to>
                <xdr:col>1024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475" r:id="rId71"/>
      </mc:Fallback>
    </mc:AlternateContent>
    <mc:AlternateContent xmlns:mc="http://schemas.openxmlformats.org/markup-compatibility/2006">
      <mc:Choice Requires="x14">
        <oleObject progId="Figura do Microsoft Word " shapeId="17476" r:id="rId72">
          <objectPr defaultSize="0" r:id="rId5">
            <anchor moveWithCells="1" sizeWithCells="1">
              <from>
                <xdr:col>1023</xdr:col>
                <xdr:colOff>238125</xdr:colOff>
                <xdr:row>131063</xdr:row>
                <xdr:rowOff>38100</xdr:rowOff>
              </from>
              <to>
                <xdr:col>1024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476" r:id="rId72"/>
      </mc:Fallback>
    </mc:AlternateContent>
    <mc:AlternateContent xmlns:mc="http://schemas.openxmlformats.org/markup-compatibility/2006">
      <mc:Choice Requires="x14">
        <oleObject progId="Figura do Microsoft Word " shapeId="17477" r:id="rId73">
          <objectPr defaultSize="0" r:id="rId5">
            <anchor moveWithCells="1" sizeWithCells="1">
              <from>
                <xdr:col>1023</xdr:col>
                <xdr:colOff>238125</xdr:colOff>
                <xdr:row>196599</xdr:row>
                <xdr:rowOff>38100</xdr:rowOff>
              </from>
              <to>
                <xdr:col>1024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477" r:id="rId73"/>
      </mc:Fallback>
    </mc:AlternateContent>
    <mc:AlternateContent xmlns:mc="http://schemas.openxmlformats.org/markup-compatibility/2006">
      <mc:Choice Requires="x14">
        <oleObject progId="Figura do Microsoft Word " shapeId="17478" r:id="rId74">
          <objectPr defaultSize="0" r:id="rId5">
            <anchor moveWithCells="1" sizeWithCells="1">
              <from>
                <xdr:col>1023</xdr:col>
                <xdr:colOff>238125</xdr:colOff>
                <xdr:row>262135</xdr:row>
                <xdr:rowOff>38100</xdr:rowOff>
              </from>
              <to>
                <xdr:col>1024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478" r:id="rId74"/>
      </mc:Fallback>
    </mc:AlternateContent>
    <mc:AlternateContent xmlns:mc="http://schemas.openxmlformats.org/markup-compatibility/2006">
      <mc:Choice Requires="x14">
        <oleObject progId="Figura do Microsoft Word " shapeId="17479" r:id="rId75">
          <objectPr defaultSize="0" r:id="rId5">
            <anchor moveWithCells="1" sizeWithCells="1">
              <from>
                <xdr:col>1023</xdr:col>
                <xdr:colOff>238125</xdr:colOff>
                <xdr:row>327671</xdr:row>
                <xdr:rowOff>38100</xdr:rowOff>
              </from>
              <to>
                <xdr:col>1024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479" r:id="rId75"/>
      </mc:Fallback>
    </mc:AlternateContent>
    <mc:AlternateContent xmlns:mc="http://schemas.openxmlformats.org/markup-compatibility/2006">
      <mc:Choice Requires="x14">
        <oleObject progId="Figura do Microsoft Word " shapeId="17480" r:id="rId76">
          <objectPr defaultSize="0" r:id="rId5">
            <anchor moveWithCells="1" sizeWithCells="1">
              <from>
                <xdr:col>1023</xdr:col>
                <xdr:colOff>238125</xdr:colOff>
                <xdr:row>393207</xdr:row>
                <xdr:rowOff>38100</xdr:rowOff>
              </from>
              <to>
                <xdr:col>1024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480" r:id="rId76"/>
      </mc:Fallback>
    </mc:AlternateContent>
    <mc:AlternateContent xmlns:mc="http://schemas.openxmlformats.org/markup-compatibility/2006">
      <mc:Choice Requires="x14">
        <oleObject progId="Figura do Microsoft Word " shapeId="17481" r:id="rId77">
          <objectPr defaultSize="0" r:id="rId5">
            <anchor moveWithCells="1" sizeWithCells="1">
              <from>
                <xdr:col>1023</xdr:col>
                <xdr:colOff>238125</xdr:colOff>
                <xdr:row>458743</xdr:row>
                <xdr:rowOff>38100</xdr:rowOff>
              </from>
              <to>
                <xdr:col>1024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481" r:id="rId77"/>
      </mc:Fallback>
    </mc:AlternateContent>
    <mc:AlternateContent xmlns:mc="http://schemas.openxmlformats.org/markup-compatibility/2006">
      <mc:Choice Requires="x14">
        <oleObject progId="Figura do Microsoft Word " shapeId="17482" r:id="rId78">
          <objectPr defaultSize="0" r:id="rId5">
            <anchor moveWithCells="1" sizeWithCells="1">
              <from>
                <xdr:col>1023</xdr:col>
                <xdr:colOff>238125</xdr:colOff>
                <xdr:row>524279</xdr:row>
                <xdr:rowOff>38100</xdr:rowOff>
              </from>
              <to>
                <xdr:col>1024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482" r:id="rId78"/>
      </mc:Fallback>
    </mc:AlternateContent>
    <mc:AlternateContent xmlns:mc="http://schemas.openxmlformats.org/markup-compatibility/2006">
      <mc:Choice Requires="x14">
        <oleObject progId="Figura do Microsoft Word " shapeId="17483" r:id="rId79">
          <objectPr defaultSize="0" r:id="rId5">
            <anchor moveWithCells="1" sizeWithCells="1">
              <from>
                <xdr:col>1023</xdr:col>
                <xdr:colOff>238125</xdr:colOff>
                <xdr:row>589815</xdr:row>
                <xdr:rowOff>38100</xdr:rowOff>
              </from>
              <to>
                <xdr:col>1024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483" r:id="rId79"/>
      </mc:Fallback>
    </mc:AlternateContent>
    <mc:AlternateContent xmlns:mc="http://schemas.openxmlformats.org/markup-compatibility/2006">
      <mc:Choice Requires="x14">
        <oleObject progId="Figura do Microsoft Word " shapeId="17484" r:id="rId80">
          <objectPr defaultSize="0" r:id="rId5">
            <anchor moveWithCells="1" sizeWithCells="1">
              <from>
                <xdr:col>1023</xdr:col>
                <xdr:colOff>238125</xdr:colOff>
                <xdr:row>655351</xdr:row>
                <xdr:rowOff>38100</xdr:rowOff>
              </from>
              <to>
                <xdr:col>1024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484" r:id="rId80"/>
      </mc:Fallback>
    </mc:AlternateContent>
    <mc:AlternateContent xmlns:mc="http://schemas.openxmlformats.org/markup-compatibility/2006">
      <mc:Choice Requires="x14">
        <oleObject progId="Figura do Microsoft Word " shapeId="17485" r:id="rId81">
          <objectPr defaultSize="0" r:id="rId5">
            <anchor moveWithCells="1" sizeWithCells="1">
              <from>
                <xdr:col>1023</xdr:col>
                <xdr:colOff>238125</xdr:colOff>
                <xdr:row>720887</xdr:row>
                <xdr:rowOff>38100</xdr:rowOff>
              </from>
              <to>
                <xdr:col>1024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485" r:id="rId81"/>
      </mc:Fallback>
    </mc:AlternateContent>
    <mc:AlternateContent xmlns:mc="http://schemas.openxmlformats.org/markup-compatibility/2006">
      <mc:Choice Requires="x14">
        <oleObject progId="Figura do Microsoft Word " shapeId="17486" r:id="rId82">
          <objectPr defaultSize="0" r:id="rId5">
            <anchor moveWithCells="1" sizeWithCells="1">
              <from>
                <xdr:col>1023</xdr:col>
                <xdr:colOff>238125</xdr:colOff>
                <xdr:row>786423</xdr:row>
                <xdr:rowOff>38100</xdr:rowOff>
              </from>
              <to>
                <xdr:col>1024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486" r:id="rId82"/>
      </mc:Fallback>
    </mc:AlternateContent>
    <mc:AlternateContent xmlns:mc="http://schemas.openxmlformats.org/markup-compatibility/2006">
      <mc:Choice Requires="x14">
        <oleObject progId="Figura do Microsoft Word " shapeId="17487" r:id="rId83">
          <objectPr defaultSize="0" r:id="rId5">
            <anchor moveWithCells="1" sizeWithCells="1">
              <from>
                <xdr:col>1023</xdr:col>
                <xdr:colOff>238125</xdr:colOff>
                <xdr:row>851959</xdr:row>
                <xdr:rowOff>38100</xdr:rowOff>
              </from>
              <to>
                <xdr:col>1024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487" r:id="rId83"/>
      </mc:Fallback>
    </mc:AlternateContent>
    <mc:AlternateContent xmlns:mc="http://schemas.openxmlformats.org/markup-compatibility/2006">
      <mc:Choice Requires="x14">
        <oleObject progId="Figura do Microsoft Word " shapeId="17488" r:id="rId84">
          <objectPr defaultSize="0" r:id="rId5">
            <anchor moveWithCells="1" sizeWithCells="1">
              <from>
                <xdr:col>1023</xdr:col>
                <xdr:colOff>238125</xdr:colOff>
                <xdr:row>917495</xdr:row>
                <xdr:rowOff>38100</xdr:rowOff>
              </from>
              <to>
                <xdr:col>1024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488" r:id="rId84"/>
      </mc:Fallback>
    </mc:AlternateContent>
    <mc:AlternateContent xmlns:mc="http://schemas.openxmlformats.org/markup-compatibility/2006">
      <mc:Choice Requires="x14">
        <oleObject progId="Figura do Microsoft Word " shapeId="17489" r:id="rId85">
          <objectPr defaultSize="0" r:id="rId5">
            <anchor moveWithCells="1" sizeWithCells="1">
              <from>
                <xdr:col>1023</xdr:col>
                <xdr:colOff>238125</xdr:colOff>
                <xdr:row>983031</xdr:row>
                <xdr:rowOff>38100</xdr:rowOff>
              </from>
              <to>
                <xdr:col>1024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489" r:id="rId85"/>
      </mc:Fallback>
    </mc:AlternateContent>
    <mc:AlternateContent xmlns:mc="http://schemas.openxmlformats.org/markup-compatibility/2006">
      <mc:Choice Requires="x14">
        <oleObject progId="Figura do Microsoft Word " shapeId="17490" r:id="rId86">
          <objectPr defaultSize="0" r:id="rId5">
            <anchor moveWithCells="1" sizeWithCells="1">
              <from>
                <xdr:col>1279</xdr:col>
                <xdr:colOff>238125</xdr:colOff>
                <xdr:row>0</xdr:row>
                <xdr:rowOff>38100</xdr:rowOff>
              </from>
              <to>
                <xdr:col>1280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490" r:id="rId86"/>
      </mc:Fallback>
    </mc:AlternateContent>
    <mc:AlternateContent xmlns:mc="http://schemas.openxmlformats.org/markup-compatibility/2006">
      <mc:Choice Requires="x14">
        <oleObject progId="Figura do Microsoft Word " shapeId="17491" r:id="rId87">
          <objectPr defaultSize="0" r:id="rId5">
            <anchor moveWithCells="1" sizeWithCells="1">
              <from>
                <xdr:col>1279</xdr:col>
                <xdr:colOff>238125</xdr:colOff>
                <xdr:row>65527</xdr:row>
                <xdr:rowOff>38100</xdr:rowOff>
              </from>
              <to>
                <xdr:col>1280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491" r:id="rId87"/>
      </mc:Fallback>
    </mc:AlternateContent>
    <mc:AlternateContent xmlns:mc="http://schemas.openxmlformats.org/markup-compatibility/2006">
      <mc:Choice Requires="x14">
        <oleObject progId="Figura do Microsoft Word " shapeId="17492" r:id="rId88">
          <objectPr defaultSize="0" r:id="rId5">
            <anchor moveWithCells="1" sizeWithCells="1">
              <from>
                <xdr:col>1279</xdr:col>
                <xdr:colOff>238125</xdr:colOff>
                <xdr:row>131063</xdr:row>
                <xdr:rowOff>38100</xdr:rowOff>
              </from>
              <to>
                <xdr:col>1280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492" r:id="rId88"/>
      </mc:Fallback>
    </mc:AlternateContent>
    <mc:AlternateContent xmlns:mc="http://schemas.openxmlformats.org/markup-compatibility/2006">
      <mc:Choice Requires="x14">
        <oleObject progId="Figura do Microsoft Word " shapeId="17493" r:id="rId89">
          <objectPr defaultSize="0" r:id="rId5">
            <anchor moveWithCells="1" sizeWithCells="1">
              <from>
                <xdr:col>1279</xdr:col>
                <xdr:colOff>238125</xdr:colOff>
                <xdr:row>196599</xdr:row>
                <xdr:rowOff>38100</xdr:rowOff>
              </from>
              <to>
                <xdr:col>1280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493" r:id="rId89"/>
      </mc:Fallback>
    </mc:AlternateContent>
    <mc:AlternateContent xmlns:mc="http://schemas.openxmlformats.org/markup-compatibility/2006">
      <mc:Choice Requires="x14">
        <oleObject progId="Figura do Microsoft Word " shapeId="17494" r:id="rId90">
          <objectPr defaultSize="0" r:id="rId5">
            <anchor moveWithCells="1" sizeWithCells="1">
              <from>
                <xdr:col>1279</xdr:col>
                <xdr:colOff>238125</xdr:colOff>
                <xdr:row>262135</xdr:row>
                <xdr:rowOff>38100</xdr:rowOff>
              </from>
              <to>
                <xdr:col>1280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494" r:id="rId90"/>
      </mc:Fallback>
    </mc:AlternateContent>
    <mc:AlternateContent xmlns:mc="http://schemas.openxmlformats.org/markup-compatibility/2006">
      <mc:Choice Requires="x14">
        <oleObject progId="Figura do Microsoft Word " shapeId="17495" r:id="rId91">
          <objectPr defaultSize="0" r:id="rId5">
            <anchor moveWithCells="1" sizeWithCells="1">
              <from>
                <xdr:col>1279</xdr:col>
                <xdr:colOff>238125</xdr:colOff>
                <xdr:row>327671</xdr:row>
                <xdr:rowOff>38100</xdr:rowOff>
              </from>
              <to>
                <xdr:col>1280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495" r:id="rId91"/>
      </mc:Fallback>
    </mc:AlternateContent>
    <mc:AlternateContent xmlns:mc="http://schemas.openxmlformats.org/markup-compatibility/2006">
      <mc:Choice Requires="x14">
        <oleObject progId="Figura do Microsoft Word " shapeId="17496" r:id="rId92">
          <objectPr defaultSize="0" r:id="rId5">
            <anchor moveWithCells="1" sizeWithCells="1">
              <from>
                <xdr:col>1279</xdr:col>
                <xdr:colOff>238125</xdr:colOff>
                <xdr:row>393207</xdr:row>
                <xdr:rowOff>38100</xdr:rowOff>
              </from>
              <to>
                <xdr:col>1280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496" r:id="rId92"/>
      </mc:Fallback>
    </mc:AlternateContent>
    <mc:AlternateContent xmlns:mc="http://schemas.openxmlformats.org/markup-compatibility/2006">
      <mc:Choice Requires="x14">
        <oleObject progId="Figura do Microsoft Word " shapeId="17497" r:id="rId93">
          <objectPr defaultSize="0" r:id="rId5">
            <anchor moveWithCells="1" sizeWithCells="1">
              <from>
                <xdr:col>1279</xdr:col>
                <xdr:colOff>238125</xdr:colOff>
                <xdr:row>458743</xdr:row>
                <xdr:rowOff>38100</xdr:rowOff>
              </from>
              <to>
                <xdr:col>1280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497" r:id="rId93"/>
      </mc:Fallback>
    </mc:AlternateContent>
    <mc:AlternateContent xmlns:mc="http://schemas.openxmlformats.org/markup-compatibility/2006">
      <mc:Choice Requires="x14">
        <oleObject progId="Figura do Microsoft Word " shapeId="17498" r:id="rId94">
          <objectPr defaultSize="0" r:id="rId5">
            <anchor moveWithCells="1" sizeWithCells="1">
              <from>
                <xdr:col>1279</xdr:col>
                <xdr:colOff>238125</xdr:colOff>
                <xdr:row>524279</xdr:row>
                <xdr:rowOff>38100</xdr:rowOff>
              </from>
              <to>
                <xdr:col>1280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498" r:id="rId94"/>
      </mc:Fallback>
    </mc:AlternateContent>
    <mc:AlternateContent xmlns:mc="http://schemas.openxmlformats.org/markup-compatibility/2006">
      <mc:Choice Requires="x14">
        <oleObject progId="Figura do Microsoft Word " shapeId="17499" r:id="rId95">
          <objectPr defaultSize="0" r:id="rId5">
            <anchor moveWithCells="1" sizeWithCells="1">
              <from>
                <xdr:col>1279</xdr:col>
                <xdr:colOff>238125</xdr:colOff>
                <xdr:row>589815</xdr:row>
                <xdr:rowOff>38100</xdr:rowOff>
              </from>
              <to>
                <xdr:col>1280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499" r:id="rId95"/>
      </mc:Fallback>
    </mc:AlternateContent>
    <mc:AlternateContent xmlns:mc="http://schemas.openxmlformats.org/markup-compatibility/2006">
      <mc:Choice Requires="x14">
        <oleObject progId="Figura do Microsoft Word " shapeId="17500" r:id="rId96">
          <objectPr defaultSize="0" r:id="rId5">
            <anchor moveWithCells="1" sizeWithCells="1">
              <from>
                <xdr:col>1279</xdr:col>
                <xdr:colOff>238125</xdr:colOff>
                <xdr:row>655351</xdr:row>
                <xdr:rowOff>38100</xdr:rowOff>
              </from>
              <to>
                <xdr:col>1280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00" r:id="rId96"/>
      </mc:Fallback>
    </mc:AlternateContent>
    <mc:AlternateContent xmlns:mc="http://schemas.openxmlformats.org/markup-compatibility/2006">
      <mc:Choice Requires="x14">
        <oleObject progId="Figura do Microsoft Word " shapeId="17501" r:id="rId97">
          <objectPr defaultSize="0" r:id="rId5">
            <anchor moveWithCells="1" sizeWithCells="1">
              <from>
                <xdr:col>1279</xdr:col>
                <xdr:colOff>238125</xdr:colOff>
                <xdr:row>720887</xdr:row>
                <xdr:rowOff>38100</xdr:rowOff>
              </from>
              <to>
                <xdr:col>1280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01" r:id="rId97"/>
      </mc:Fallback>
    </mc:AlternateContent>
    <mc:AlternateContent xmlns:mc="http://schemas.openxmlformats.org/markup-compatibility/2006">
      <mc:Choice Requires="x14">
        <oleObject progId="Figura do Microsoft Word " shapeId="17502" r:id="rId98">
          <objectPr defaultSize="0" r:id="rId5">
            <anchor moveWithCells="1" sizeWithCells="1">
              <from>
                <xdr:col>1279</xdr:col>
                <xdr:colOff>238125</xdr:colOff>
                <xdr:row>786423</xdr:row>
                <xdr:rowOff>38100</xdr:rowOff>
              </from>
              <to>
                <xdr:col>1280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02" r:id="rId98"/>
      </mc:Fallback>
    </mc:AlternateContent>
    <mc:AlternateContent xmlns:mc="http://schemas.openxmlformats.org/markup-compatibility/2006">
      <mc:Choice Requires="x14">
        <oleObject progId="Figura do Microsoft Word " shapeId="17503" r:id="rId99">
          <objectPr defaultSize="0" r:id="rId5">
            <anchor moveWithCells="1" sizeWithCells="1">
              <from>
                <xdr:col>1279</xdr:col>
                <xdr:colOff>238125</xdr:colOff>
                <xdr:row>851959</xdr:row>
                <xdr:rowOff>38100</xdr:rowOff>
              </from>
              <to>
                <xdr:col>1280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03" r:id="rId99"/>
      </mc:Fallback>
    </mc:AlternateContent>
    <mc:AlternateContent xmlns:mc="http://schemas.openxmlformats.org/markup-compatibility/2006">
      <mc:Choice Requires="x14">
        <oleObject progId="Figura do Microsoft Word " shapeId="17504" r:id="rId100">
          <objectPr defaultSize="0" r:id="rId5">
            <anchor moveWithCells="1" sizeWithCells="1">
              <from>
                <xdr:col>1279</xdr:col>
                <xdr:colOff>238125</xdr:colOff>
                <xdr:row>917495</xdr:row>
                <xdr:rowOff>38100</xdr:rowOff>
              </from>
              <to>
                <xdr:col>1280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504" r:id="rId100"/>
      </mc:Fallback>
    </mc:AlternateContent>
    <mc:AlternateContent xmlns:mc="http://schemas.openxmlformats.org/markup-compatibility/2006">
      <mc:Choice Requires="x14">
        <oleObject progId="Figura do Microsoft Word " shapeId="17505" r:id="rId101">
          <objectPr defaultSize="0" r:id="rId5">
            <anchor moveWithCells="1" sizeWithCells="1">
              <from>
                <xdr:col>1279</xdr:col>
                <xdr:colOff>238125</xdr:colOff>
                <xdr:row>983031</xdr:row>
                <xdr:rowOff>38100</xdr:rowOff>
              </from>
              <to>
                <xdr:col>1280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505" r:id="rId101"/>
      </mc:Fallback>
    </mc:AlternateContent>
    <mc:AlternateContent xmlns:mc="http://schemas.openxmlformats.org/markup-compatibility/2006">
      <mc:Choice Requires="x14">
        <oleObject progId="Figura do Microsoft Word " shapeId="17506" r:id="rId102">
          <objectPr defaultSize="0" r:id="rId5">
            <anchor moveWithCells="1" sizeWithCells="1">
              <from>
                <xdr:col>1535</xdr:col>
                <xdr:colOff>238125</xdr:colOff>
                <xdr:row>0</xdr:row>
                <xdr:rowOff>38100</xdr:rowOff>
              </from>
              <to>
                <xdr:col>1536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506" r:id="rId102"/>
      </mc:Fallback>
    </mc:AlternateContent>
    <mc:AlternateContent xmlns:mc="http://schemas.openxmlformats.org/markup-compatibility/2006">
      <mc:Choice Requires="x14">
        <oleObject progId="Figura do Microsoft Word " shapeId="17507" r:id="rId103">
          <objectPr defaultSize="0" r:id="rId5">
            <anchor moveWithCells="1" sizeWithCells="1">
              <from>
                <xdr:col>1535</xdr:col>
                <xdr:colOff>238125</xdr:colOff>
                <xdr:row>65527</xdr:row>
                <xdr:rowOff>38100</xdr:rowOff>
              </from>
              <to>
                <xdr:col>1536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507" r:id="rId103"/>
      </mc:Fallback>
    </mc:AlternateContent>
    <mc:AlternateContent xmlns:mc="http://schemas.openxmlformats.org/markup-compatibility/2006">
      <mc:Choice Requires="x14">
        <oleObject progId="Figura do Microsoft Word " shapeId="17508" r:id="rId104">
          <objectPr defaultSize="0" r:id="rId5">
            <anchor moveWithCells="1" sizeWithCells="1">
              <from>
                <xdr:col>1535</xdr:col>
                <xdr:colOff>238125</xdr:colOff>
                <xdr:row>131063</xdr:row>
                <xdr:rowOff>38100</xdr:rowOff>
              </from>
              <to>
                <xdr:col>1536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508" r:id="rId104"/>
      </mc:Fallback>
    </mc:AlternateContent>
    <mc:AlternateContent xmlns:mc="http://schemas.openxmlformats.org/markup-compatibility/2006">
      <mc:Choice Requires="x14">
        <oleObject progId="Figura do Microsoft Word " shapeId="17509" r:id="rId105">
          <objectPr defaultSize="0" r:id="rId5">
            <anchor moveWithCells="1" sizeWithCells="1">
              <from>
                <xdr:col>1535</xdr:col>
                <xdr:colOff>238125</xdr:colOff>
                <xdr:row>196599</xdr:row>
                <xdr:rowOff>38100</xdr:rowOff>
              </from>
              <to>
                <xdr:col>1536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509" r:id="rId105"/>
      </mc:Fallback>
    </mc:AlternateContent>
    <mc:AlternateContent xmlns:mc="http://schemas.openxmlformats.org/markup-compatibility/2006">
      <mc:Choice Requires="x14">
        <oleObject progId="Figura do Microsoft Word " shapeId="17510" r:id="rId106">
          <objectPr defaultSize="0" r:id="rId5">
            <anchor moveWithCells="1" sizeWithCells="1">
              <from>
                <xdr:col>1535</xdr:col>
                <xdr:colOff>238125</xdr:colOff>
                <xdr:row>262135</xdr:row>
                <xdr:rowOff>38100</xdr:rowOff>
              </from>
              <to>
                <xdr:col>1536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510" r:id="rId106"/>
      </mc:Fallback>
    </mc:AlternateContent>
    <mc:AlternateContent xmlns:mc="http://schemas.openxmlformats.org/markup-compatibility/2006">
      <mc:Choice Requires="x14">
        <oleObject progId="Figura do Microsoft Word " shapeId="17511" r:id="rId107">
          <objectPr defaultSize="0" r:id="rId5">
            <anchor moveWithCells="1" sizeWithCells="1">
              <from>
                <xdr:col>1535</xdr:col>
                <xdr:colOff>238125</xdr:colOff>
                <xdr:row>327671</xdr:row>
                <xdr:rowOff>38100</xdr:rowOff>
              </from>
              <to>
                <xdr:col>1536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511" r:id="rId107"/>
      </mc:Fallback>
    </mc:AlternateContent>
    <mc:AlternateContent xmlns:mc="http://schemas.openxmlformats.org/markup-compatibility/2006">
      <mc:Choice Requires="x14">
        <oleObject progId="Figura do Microsoft Word " shapeId="17512" r:id="rId108">
          <objectPr defaultSize="0" r:id="rId5">
            <anchor moveWithCells="1" sizeWithCells="1">
              <from>
                <xdr:col>1535</xdr:col>
                <xdr:colOff>238125</xdr:colOff>
                <xdr:row>393207</xdr:row>
                <xdr:rowOff>38100</xdr:rowOff>
              </from>
              <to>
                <xdr:col>1536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512" r:id="rId108"/>
      </mc:Fallback>
    </mc:AlternateContent>
    <mc:AlternateContent xmlns:mc="http://schemas.openxmlformats.org/markup-compatibility/2006">
      <mc:Choice Requires="x14">
        <oleObject progId="Figura do Microsoft Word " shapeId="17513" r:id="rId109">
          <objectPr defaultSize="0" r:id="rId5">
            <anchor moveWithCells="1" sizeWithCells="1">
              <from>
                <xdr:col>1535</xdr:col>
                <xdr:colOff>238125</xdr:colOff>
                <xdr:row>458743</xdr:row>
                <xdr:rowOff>38100</xdr:rowOff>
              </from>
              <to>
                <xdr:col>1536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513" r:id="rId109"/>
      </mc:Fallback>
    </mc:AlternateContent>
    <mc:AlternateContent xmlns:mc="http://schemas.openxmlformats.org/markup-compatibility/2006">
      <mc:Choice Requires="x14">
        <oleObject progId="Figura do Microsoft Word " shapeId="17514" r:id="rId110">
          <objectPr defaultSize="0" r:id="rId5">
            <anchor moveWithCells="1" sizeWithCells="1">
              <from>
                <xdr:col>1535</xdr:col>
                <xdr:colOff>238125</xdr:colOff>
                <xdr:row>524279</xdr:row>
                <xdr:rowOff>38100</xdr:rowOff>
              </from>
              <to>
                <xdr:col>1536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514" r:id="rId110"/>
      </mc:Fallback>
    </mc:AlternateContent>
    <mc:AlternateContent xmlns:mc="http://schemas.openxmlformats.org/markup-compatibility/2006">
      <mc:Choice Requires="x14">
        <oleObject progId="Figura do Microsoft Word " shapeId="17515" r:id="rId111">
          <objectPr defaultSize="0" r:id="rId5">
            <anchor moveWithCells="1" sizeWithCells="1">
              <from>
                <xdr:col>1535</xdr:col>
                <xdr:colOff>238125</xdr:colOff>
                <xdr:row>589815</xdr:row>
                <xdr:rowOff>38100</xdr:rowOff>
              </from>
              <to>
                <xdr:col>1536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515" r:id="rId111"/>
      </mc:Fallback>
    </mc:AlternateContent>
    <mc:AlternateContent xmlns:mc="http://schemas.openxmlformats.org/markup-compatibility/2006">
      <mc:Choice Requires="x14">
        <oleObject progId="Figura do Microsoft Word " shapeId="17516" r:id="rId112">
          <objectPr defaultSize="0" r:id="rId5">
            <anchor moveWithCells="1" sizeWithCells="1">
              <from>
                <xdr:col>1535</xdr:col>
                <xdr:colOff>238125</xdr:colOff>
                <xdr:row>655351</xdr:row>
                <xdr:rowOff>38100</xdr:rowOff>
              </from>
              <to>
                <xdr:col>1536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16" r:id="rId112"/>
      </mc:Fallback>
    </mc:AlternateContent>
    <mc:AlternateContent xmlns:mc="http://schemas.openxmlformats.org/markup-compatibility/2006">
      <mc:Choice Requires="x14">
        <oleObject progId="Figura do Microsoft Word " shapeId="17517" r:id="rId113">
          <objectPr defaultSize="0" r:id="rId5">
            <anchor moveWithCells="1" sizeWithCells="1">
              <from>
                <xdr:col>1535</xdr:col>
                <xdr:colOff>238125</xdr:colOff>
                <xdr:row>720887</xdr:row>
                <xdr:rowOff>38100</xdr:rowOff>
              </from>
              <to>
                <xdr:col>1536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17" r:id="rId113"/>
      </mc:Fallback>
    </mc:AlternateContent>
    <mc:AlternateContent xmlns:mc="http://schemas.openxmlformats.org/markup-compatibility/2006">
      <mc:Choice Requires="x14">
        <oleObject progId="Figura do Microsoft Word " shapeId="17518" r:id="rId114">
          <objectPr defaultSize="0" r:id="rId5">
            <anchor moveWithCells="1" sizeWithCells="1">
              <from>
                <xdr:col>1535</xdr:col>
                <xdr:colOff>238125</xdr:colOff>
                <xdr:row>786423</xdr:row>
                <xdr:rowOff>38100</xdr:rowOff>
              </from>
              <to>
                <xdr:col>1536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18" r:id="rId114"/>
      </mc:Fallback>
    </mc:AlternateContent>
    <mc:AlternateContent xmlns:mc="http://schemas.openxmlformats.org/markup-compatibility/2006">
      <mc:Choice Requires="x14">
        <oleObject progId="Figura do Microsoft Word " shapeId="17519" r:id="rId115">
          <objectPr defaultSize="0" r:id="rId5">
            <anchor moveWithCells="1" sizeWithCells="1">
              <from>
                <xdr:col>1535</xdr:col>
                <xdr:colOff>238125</xdr:colOff>
                <xdr:row>851959</xdr:row>
                <xdr:rowOff>38100</xdr:rowOff>
              </from>
              <to>
                <xdr:col>1536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19" r:id="rId115"/>
      </mc:Fallback>
    </mc:AlternateContent>
    <mc:AlternateContent xmlns:mc="http://schemas.openxmlformats.org/markup-compatibility/2006">
      <mc:Choice Requires="x14">
        <oleObject progId="Figura do Microsoft Word " shapeId="17520" r:id="rId116">
          <objectPr defaultSize="0" r:id="rId5">
            <anchor moveWithCells="1" sizeWithCells="1">
              <from>
                <xdr:col>1535</xdr:col>
                <xdr:colOff>238125</xdr:colOff>
                <xdr:row>917495</xdr:row>
                <xdr:rowOff>38100</xdr:rowOff>
              </from>
              <to>
                <xdr:col>1536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520" r:id="rId116"/>
      </mc:Fallback>
    </mc:AlternateContent>
    <mc:AlternateContent xmlns:mc="http://schemas.openxmlformats.org/markup-compatibility/2006">
      <mc:Choice Requires="x14">
        <oleObject progId="Figura do Microsoft Word " shapeId="17521" r:id="rId117">
          <objectPr defaultSize="0" r:id="rId5">
            <anchor moveWithCells="1" sizeWithCells="1">
              <from>
                <xdr:col>1535</xdr:col>
                <xdr:colOff>238125</xdr:colOff>
                <xdr:row>983031</xdr:row>
                <xdr:rowOff>38100</xdr:rowOff>
              </from>
              <to>
                <xdr:col>1536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521" r:id="rId117"/>
      </mc:Fallback>
    </mc:AlternateContent>
    <mc:AlternateContent xmlns:mc="http://schemas.openxmlformats.org/markup-compatibility/2006">
      <mc:Choice Requires="x14">
        <oleObject progId="Figura do Microsoft Word " shapeId="17522" r:id="rId118">
          <objectPr defaultSize="0" r:id="rId5">
            <anchor moveWithCells="1" sizeWithCells="1">
              <from>
                <xdr:col>1791</xdr:col>
                <xdr:colOff>238125</xdr:colOff>
                <xdr:row>0</xdr:row>
                <xdr:rowOff>38100</xdr:rowOff>
              </from>
              <to>
                <xdr:col>1792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522" r:id="rId118"/>
      </mc:Fallback>
    </mc:AlternateContent>
    <mc:AlternateContent xmlns:mc="http://schemas.openxmlformats.org/markup-compatibility/2006">
      <mc:Choice Requires="x14">
        <oleObject progId="Figura do Microsoft Word " shapeId="17523" r:id="rId119">
          <objectPr defaultSize="0" r:id="rId5">
            <anchor moveWithCells="1" sizeWithCells="1">
              <from>
                <xdr:col>1791</xdr:col>
                <xdr:colOff>238125</xdr:colOff>
                <xdr:row>65527</xdr:row>
                <xdr:rowOff>38100</xdr:rowOff>
              </from>
              <to>
                <xdr:col>1792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523" r:id="rId119"/>
      </mc:Fallback>
    </mc:AlternateContent>
    <mc:AlternateContent xmlns:mc="http://schemas.openxmlformats.org/markup-compatibility/2006">
      <mc:Choice Requires="x14">
        <oleObject progId="Figura do Microsoft Word " shapeId="17524" r:id="rId120">
          <objectPr defaultSize="0" r:id="rId5">
            <anchor moveWithCells="1" sizeWithCells="1">
              <from>
                <xdr:col>1791</xdr:col>
                <xdr:colOff>238125</xdr:colOff>
                <xdr:row>131063</xdr:row>
                <xdr:rowOff>38100</xdr:rowOff>
              </from>
              <to>
                <xdr:col>1792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524" r:id="rId120"/>
      </mc:Fallback>
    </mc:AlternateContent>
    <mc:AlternateContent xmlns:mc="http://schemas.openxmlformats.org/markup-compatibility/2006">
      <mc:Choice Requires="x14">
        <oleObject progId="Figura do Microsoft Word " shapeId="17525" r:id="rId121">
          <objectPr defaultSize="0" r:id="rId5">
            <anchor moveWithCells="1" sizeWithCells="1">
              <from>
                <xdr:col>1791</xdr:col>
                <xdr:colOff>238125</xdr:colOff>
                <xdr:row>196599</xdr:row>
                <xdr:rowOff>38100</xdr:rowOff>
              </from>
              <to>
                <xdr:col>1792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525" r:id="rId121"/>
      </mc:Fallback>
    </mc:AlternateContent>
    <mc:AlternateContent xmlns:mc="http://schemas.openxmlformats.org/markup-compatibility/2006">
      <mc:Choice Requires="x14">
        <oleObject progId="Figura do Microsoft Word " shapeId="17526" r:id="rId122">
          <objectPr defaultSize="0" r:id="rId5">
            <anchor moveWithCells="1" sizeWithCells="1">
              <from>
                <xdr:col>1791</xdr:col>
                <xdr:colOff>238125</xdr:colOff>
                <xdr:row>262135</xdr:row>
                <xdr:rowOff>38100</xdr:rowOff>
              </from>
              <to>
                <xdr:col>1792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526" r:id="rId122"/>
      </mc:Fallback>
    </mc:AlternateContent>
    <mc:AlternateContent xmlns:mc="http://schemas.openxmlformats.org/markup-compatibility/2006">
      <mc:Choice Requires="x14">
        <oleObject progId="Figura do Microsoft Word " shapeId="17527" r:id="rId123">
          <objectPr defaultSize="0" r:id="rId5">
            <anchor moveWithCells="1" sizeWithCells="1">
              <from>
                <xdr:col>1791</xdr:col>
                <xdr:colOff>238125</xdr:colOff>
                <xdr:row>327671</xdr:row>
                <xdr:rowOff>38100</xdr:rowOff>
              </from>
              <to>
                <xdr:col>1792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527" r:id="rId123"/>
      </mc:Fallback>
    </mc:AlternateContent>
    <mc:AlternateContent xmlns:mc="http://schemas.openxmlformats.org/markup-compatibility/2006">
      <mc:Choice Requires="x14">
        <oleObject progId="Figura do Microsoft Word " shapeId="17528" r:id="rId124">
          <objectPr defaultSize="0" r:id="rId5">
            <anchor moveWithCells="1" sizeWithCells="1">
              <from>
                <xdr:col>1791</xdr:col>
                <xdr:colOff>238125</xdr:colOff>
                <xdr:row>393207</xdr:row>
                <xdr:rowOff>38100</xdr:rowOff>
              </from>
              <to>
                <xdr:col>1792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528" r:id="rId124"/>
      </mc:Fallback>
    </mc:AlternateContent>
    <mc:AlternateContent xmlns:mc="http://schemas.openxmlformats.org/markup-compatibility/2006">
      <mc:Choice Requires="x14">
        <oleObject progId="Figura do Microsoft Word " shapeId="17529" r:id="rId125">
          <objectPr defaultSize="0" r:id="rId5">
            <anchor moveWithCells="1" sizeWithCells="1">
              <from>
                <xdr:col>1791</xdr:col>
                <xdr:colOff>238125</xdr:colOff>
                <xdr:row>458743</xdr:row>
                <xdr:rowOff>38100</xdr:rowOff>
              </from>
              <to>
                <xdr:col>1792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529" r:id="rId125"/>
      </mc:Fallback>
    </mc:AlternateContent>
    <mc:AlternateContent xmlns:mc="http://schemas.openxmlformats.org/markup-compatibility/2006">
      <mc:Choice Requires="x14">
        <oleObject progId="Figura do Microsoft Word " shapeId="17530" r:id="rId126">
          <objectPr defaultSize="0" r:id="rId5">
            <anchor moveWithCells="1" sizeWithCells="1">
              <from>
                <xdr:col>1791</xdr:col>
                <xdr:colOff>238125</xdr:colOff>
                <xdr:row>524279</xdr:row>
                <xdr:rowOff>38100</xdr:rowOff>
              </from>
              <to>
                <xdr:col>1792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530" r:id="rId126"/>
      </mc:Fallback>
    </mc:AlternateContent>
    <mc:AlternateContent xmlns:mc="http://schemas.openxmlformats.org/markup-compatibility/2006">
      <mc:Choice Requires="x14">
        <oleObject progId="Figura do Microsoft Word " shapeId="17531" r:id="rId127">
          <objectPr defaultSize="0" r:id="rId5">
            <anchor moveWithCells="1" sizeWithCells="1">
              <from>
                <xdr:col>1791</xdr:col>
                <xdr:colOff>238125</xdr:colOff>
                <xdr:row>589815</xdr:row>
                <xdr:rowOff>38100</xdr:rowOff>
              </from>
              <to>
                <xdr:col>1792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531" r:id="rId127"/>
      </mc:Fallback>
    </mc:AlternateContent>
    <mc:AlternateContent xmlns:mc="http://schemas.openxmlformats.org/markup-compatibility/2006">
      <mc:Choice Requires="x14">
        <oleObject progId="Figura do Microsoft Word " shapeId="17532" r:id="rId128">
          <objectPr defaultSize="0" r:id="rId5">
            <anchor moveWithCells="1" sizeWithCells="1">
              <from>
                <xdr:col>1791</xdr:col>
                <xdr:colOff>238125</xdr:colOff>
                <xdr:row>655351</xdr:row>
                <xdr:rowOff>38100</xdr:rowOff>
              </from>
              <to>
                <xdr:col>1792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32" r:id="rId128"/>
      </mc:Fallback>
    </mc:AlternateContent>
    <mc:AlternateContent xmlns:mc="http://schemas.openxmlformats.org/markup-compatibility/2006">
      <mc:Choice Requires="x14">
        <oleObject progId="Figura do Microsoft Word " shapeId="17533" r:id="rId129">
          <objectPr defaultSize="0" r:id="rId5">
            <anchor moveWithCells="1" sizeWithCells="1">
              <from>
                <xdr:col>1791</xdr:col>
                <xdr:colOff>238125</xdr:colOff>
                <xdr:row>720887</xdr:row>
                <xdr:rowOff>38100</xdr:rowOff>
              </from>
              <to>
                <xdr:col>1792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33" r:id="rId129"/>
      </mc:Fallback>
    </mc:AlternateContent>
    <mc:AlternateContent xmlns:mc="http://schemas.openxmlformats.org/markup-compatibility/2006">
      <mc:Choice Requires="x14">
        <oleObject progId="Figura do Microsoft Word " shapeId="17534" r:id="rId130">
          <objectPr defaultSize="0" r:id="rId5">
            <anchor moveWithCells="1" sizeWithCells="1">
              <from>
                <xdr:col>1791</xdr:col>
                <xdr:colOff>238125</xdr:colOff>
                <xdr:row>786423</xdr:row>
                <xdr:rowOff>38100</xdr:rowOff>
              </from>
              <to>
                <xdr:col>1792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34" r:id="rId130"/>
      </mc:Fallback>
    </mc:AlternateContent>
    <mc:AlternateContent xmlns:mc="http://schemas.openxmlformats.org/markup-compatibility/2006">
      <mc:Choice Requires="x14">
        <oleObject progId="Figura do Microsoft Word " shapeId="17535" r:id="rId131">
          <objectPr defaultSize="0" r:id="rId5">
            <anchor moveWithCells="1" sizeWithCells="1">
              <from>
                <xdr:col>1791</xdr:col>
                <xdr:colOff>238125</xdr:colOff>
                <xdr:row>851959</xdr:row>
                <xdr:rowOff>38100</xdr:rowOff>
              </from>
              <to>
                <xdr:col>1792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35" r:id="rId131"/>
      </mc:Fallback>
    </mc:AlternateContent>
    <mc:AlternateContent xmlns:mc="http://schemas.openxmlformats.org/markup-compatibility/2006">
      <mc:Choice Requires="x14">
        <oleObject progId="Figura do Microsoft Word " shapeId="17536" r:id="rId132">
          <objectPr defaultSize="0" r:id="rId5">
            <anchor moveWithCells="1" sizeWithCells="1">
              <from>
                <xdr:col>1791</xdr:col>
                <xdr:colOff>238125</xdr:colOff>
                <xdr:row>917495</xdr:row>
                <xdr:rowOff>38100</xdr:rowOff>
              </from>
              <to>
                <xdr:col>1792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536" r:id="rId132"/>
      </mc:Fallback>
    </mc:AlternateContent>
    <mc:AlternateContent xmlns:mc="http://schemas.openxmlformats.org/markup-compatibility/2006">
      <mc:Choice Requires="x14">
        <oleObject progId="Figura do Microsoft Word " shapeId="17537" r:id="rId133">
          <objectPr defaultSize="0" r:id="rId5">
            <anchor moveWithCells="1" sizeWithCells="1">
              <from>
                <xdr:col>1791</xdr:col>
                <xdr:colOff>238125</xdr:colOff>
                <xdr:row>983031</xdr:row>
                <xdr:rowOff>38100</xdr:rowOff>
              </from>
              <to>
                <xdr:col>1792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537" r:id="rId133"/>
      </mc:Fallback>
    </mc:AlternateContent>
    <mc:AlternateContent xmlns:mc="http://schemas.openxmlformats.org/markup-compatibility/2006">
      <mc:Choice Requires="x14">
        <oleObject progId="Figura do Microsoft Word " shapeId="17538" r:id="rId134">
          <objectPr defaultSize="0" r:id="rId5">
            <anchor moveWithCells="1" sizeWithCells="1">
              <from>
                <xdr:col>2047</xdr:col>
                <xdr:colOff>238125</xdr:colOff>
                <xdr:row>0</xdr:row>
                <xdr:rowOff>38100</xdr:rowOff>
              </from>
              <to>
                <xdr:col>2048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538" r:id="rId134"/>
      </mc:Fallback>
    </mc:AlternateContent>
    <mc:AlternateContent xmlns:mc="http://schemas.openxmlformats.org/markup-compatibility/2006">
      <mc:Choice Requires="x14">
        <oleObject progId="Figura do Microsoft Word " shapeId="17539" r:id="rId135">
          <objectPr defaultSize="0" r:id="rId5">
            <anchor moveWithCells="1" sizeWithCells="1">
              <from>
                <xdr:col>2047</xdr:col>
                <xdr:colOff>238125</xdr:colOff>
                <xdr:row>65527</xdr:row>
                <xdr:rowOff>38100</xdr:rowOff>
              </from>
              <to>
                <xdr:col>2048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539" r:id="rId135"/>
      </mc:Fallback>
    </mc:AlternateContent>
    <mc:AlternateContent xmlns:mc="http://schemas.openxmlformats.org/markup-compatibility/2006">
      <mc:Choice Requires="x14">
        <oleObject progId="Figura do Microsoft Word " shapeId="17540" r:id="rId136">
          <objectPr defaultSize="0" r:id="rId5">
            <anchor moveWithCells="1" sizeWithCells="1">
              <from>
                <xdr:col>2047</xdr:col>
                <xdr:colOff>238125</xdr:colOff>
                <xdr:row>131063</xdr:row>
                <xdr:rowOff>38100</xdr:rowOff>
              </from>
              <to>
                <xdr:col>2048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540" r:id="rId136"/>
      </mc:Fallback>
    </mc:AlternateContent>
    <mc:AlternateContent xmlns:mc="http://schemas.openxmlformats.org/markup-compatibility/2006">
      <mc:Choice Requires="x14">
        <oleObject progId="Figura do Microsoft Word " shapeId="17541" r:id="rId137">
          <objectPr defaultSize="0" r:id="rId5">
            <anchor moveWithCells="1" sizeWithCells="1">
              <from>
                <xdr:col>2047</xdr:col>
                <xdr:colOff>238125</xdr:colOff>
                <xdr:row>196599</xdr:row>
                <xdr:rowOff>38100</xdr:rowOff>
              </from>
              <to>
                <xdr:col>2048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541" r:id="rId137"/>
      </mc:Fallback>
    </mc:AlternateContent>
    <mc:AlternateContent xmlns:mc="http://schemas.openxmlformats.org/markup-compatibility/2006">
      <mc:Choice Requires="x14">
        <oleObject progId="Figura do Microsoft Word " shapeId="17542" r:id="rId138">
          <objectPr defaultSize="0" r:id="rId5">
            <anchor moveWithCells="1" sizeWithCells="1">
              <from>
                <xdr:col>2047</xdr:col>
                <xdr:colOff>238125</xdr:colOff>
                <xdr:row>262135</xdr:row>
                <xdr:rowOff>38100</xdr:rowOff>
              </from>
              <to>
                <xdr:col>2048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542" r:id="rId138"/>
      </mc:Fallback>
    </mc:AlternateContent>
    <mc:AlternateContent xmlns:mc="http://schemas.openxmlformats.org/markup-compatibility/2006">
      <mc:Choice Requires="x14">
        <oleObject progId="Figura do Microsoft Word " shapeId="17543" r:id="rId139">
          <objectPr defaultSize="0" r:id="rId5">
            <anchor moveWithCells="1" sizeWithCells="1">
              <from>
                <xdr:col>2047</xdr:col>
                <xdr:colOff>238125</xdr:colOff>
                <xdr:row>327671</xdr:row>
                <xdr:rowOff>38100</xdr:rowOff>
              </from>
              <to>
                <xdr:col>2048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543" r:id="rId139"/>
      </mc:Fallback>
    </mc:AlternateContent>
    <mc:AlternateContent xmlns:mc="http://schemas.openxmlformats.org/markup-compatibility/2006">
      <mc:Choice Requires="x14">
        <oleObject progId="Figura do Microsoft Word " shapeId="17544" r:id="rId140">
          <objectPr defaultSize="0" r:id="rId5">
            <anchor moveWithCells="1" sizeWithCells="1">
              <from>
                <xdr:col>2047</xdr:col>
                <xdr:colOff>238125</xdr:colOff>
                <xdr:row>393207</xdr:row>
                <xdr:rowOff>38100</xdr:rowOff>
              </from>
              <to>
                <xdr:col>2048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544" r:id="rId140"/>
      </mc:Fallback>
    </mc:AlternateContent>
    <mc:AlternateContent xmlns:mc="http://schemas.openxmlformats.org/markup-compatibility/2006">
      <mc:Choice Requires="x14">
        <oleObject progId="Figura do Microsoft Word " shapeId="17545" r:id="rId141">
          <objectPr defaultSize="0" r:id="rId5">
            <anchor moveWithCells="1" sizeWithCells="1">
              <from>
                <xdr:col>2047</xdr:col>
                <xdr:colOff>238125</xdr:colOff>
                <xdr:row>458743</xdr:row>
                <xdr:rowOff>38100</xdr:rowOff>
              </from>
              <to>
                <xdr:col>2048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545" r:id="rId141"/>
      </mc:Fallback>
    </mc:AlternateContent>
    <mc:AlternateContent xmlns:mc="http://schemas.openxmlformats.org/markup-compatibility/2006">
      <mc:Choice Requires="x14">
        <oleObject progId="Figura do Microsoft Word " shapeId="17546" r:id="rId142">
          <objectPr defaultSize="0" r:id="rId5">
            <anchor moveWithCells="1" sizeWithCells="1">
              <from>
                <xdr:col>2047</xdr:col>
                <xdr:colOff>238125</xdr:colOff>
                <xdr:row>524279</xdr:row>
                <xdr:rowOff>38100</xdr:rowOff>
              </from>
              <to>
                <xdr:col>2048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546" r:id="rId142"/>
      </mc:Fallback>
    </mc:AlternateContent>
    <mc:AlternateContent xmlns:mc="http://schemas.openxmlformats.org/markup-compatibility/2006">
      <mc:Choice Requires="x14">
        <oleObject progId="Figura do Microsoft Word " shapeId="17547" r:id="rId143">
          <objectPr defaultSize="0" r:id="rId5">
            <anchor moveWithCells="1" sizeWithCells="1">
              <from>
                <xdr:col>2047</xdr:col>
                <xdr:colOff>238125</xdr:colOff>
                <xdr:row>589815</xdr:row>
                <xdr:rowOff>38100</xdr:rowOff>
              </from>
              <to>
                <xdr:col>2048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547" r:id="rId143"/>
      </mc:Fallback>
    </mc:AlternateContent>
    <mc:AlternateContent xmlns:mc="http://schemas.openxmlformats.org/markup-compatibility/2006">
      <mc:Choice Requires="x14">
        <oleObject progId="Figura do Microsoft Word " shapeId="17548" r:id="rId144">
          <objectPr defaultSize="0" r:id="rId5">
            <anchor moveWithCells="1" sizeWithCells="1">
              <from>
                <xdr:col>2047</xdr:col>
                <xdr:colOff>238125</xdr:colOff>
                <xdr:row>655351</xdr:row>
                <xdr:rowOff>38100</xdr:rowOff>
              </from>
              <to>
                <xdr:col>2048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48" r:id="rId144"/>
      </mc:Fallback>
    </mc:AlternateContent>
    <mc:AlternateContent xmlns:mc="http://schemas.openxmlformats.org/markup-compatibility/2006">
      <mc:Choice Requires="x14">
        <oleObject progId="Figura do Microsoft Word " shapeId="17549" r:id="rId145">
          <objectPr defaultSize="0" r:id="rId5">
            <anchor moveWithCells="1" sizeWithCells="1">
              <from>
                <xdr:col>2047</xdr:col>
                <xdr:colOff>238125</xdr:colOff>
                <xdr:row>720887</xdr:row>
                <xdr:rowOff>38100</xdr:rowOff>
              </from>
              <to>
                <xdr:col>2048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49" r:id="rId145"/>
      </mc:Fallback>
    </mc:AlternateContent>
    <mc:AlternateContent xmlns:mc="http://schemas.openxmlformats.org/markup-compatibility/2006">
      <mc:Choice Requires="x14">
        <oleObject progId="Figura do Microsoft Word " shapeId="17550" r:id="rId146">
          <objectPr defaultSize="0" r:id="rId5">
            <anchor moveWithCells="1" sizeWithCells="1">
              <from>
                <xdr:col>2047</xdr:col>
                <xdr:colOff>238125</xdr:colOff>
                <xdr:row>786423</xdr:row>
                <xdr:rowOff>38100</xdr:rowOff>
              </from>
              <to>
                <xdr:col>2048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50" r:id="rId146"/>
      </mc:Fallback>
    </mc:AlternateContent>
    <mc:AlternateContent xmlns:mc="http://schemas.openxmlformats.org/markup-compatibility/2006">
      <mc:Choice Requires="x14">
        <oleObject progId="Figura do Microsoft Word " shapeId="17551" r:id="rId147">
          <objectPr defaultSize="0" r:id="rId5">
            <anchor moveWithCells="1" sizeWithCells="1">
              <from>
                <xdr:col>2047</xdr:col>
                <xdr:colOff>238125</xdr:colOff>
                <xdr:row>851959</xdr:row>
                <xdr:rowOff>38100</xdr:rowOff>
              </from>
              <to>
                <xdr:col>2048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51" r:id="rId147"/>
      </mc:Fallback>
    </mc:AlternateContent>
    <mc:AlternateContent xmlns:mc="http://schemas.openxmlformats.org/markup-compatibility/2006">
      <mc:Choice Requires="x14">
        <oleObject progId="Figura do Microsoft Word " shapeId="17552" r:id="rId148">
          <objectPr defaultSize="0" r:id="rId5">
            <anchor moveWithCells="1" sizeWithCells="1">
              <from>
                <xdr:col>2047</xdr:col>
                <xdr:colOff>238125</xdr:colOff>
                <xdr:row>917495</xdr:row>
                <xdr:rowOff>38100</xdr:rowOff>
              </from>
              <to>
                <xdr:col>2048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552" r:id="rId148"/>
      </mc:Fallback>
    </mc:AlternateContent>
    <mc:AlternateContent xmlns:mc="http://schemas.openxmlformats.org/markup-compatibility/2006">
      <mc:Choice Requires="x14">
        <oleObject progId="Figura do Microsoft Word " shapeId="17553" r:id="rId149">
          <objectPr defaultSize="0" r:id="rId5">
            <anchor moveWithCells="1" sizeWithCells="1">
              <from>
                <xdr:col>2047</xdr:col>
                <xdr:colOff>238125</xdr:colOff>
                <xdr:row>983031</xdr:row>
                <xdr:rowOff>38100</xdr:rowOff>
              </from>
              <to>
                <xdr:col>2048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553" r:id="rId149"/>
      </mc:Fallback>
    </mc:AlternateContent>
    <mc:AlternateContent xmlns:mc="http://schemas.openxmlformats.org/markup-compatibility/2006">
      <mc:Choice Requires="x14">
        <oleObject progId="Figura do Microsoft Word " shapeId="17554" r:id="rId150">
          <objectPr defaultSize="0" r:id="rId5">
            <anchor moveWithCells="1" sizeWithCells="1">
              <from>
                <xdr:col>2303</xdr:col>
                <xdr:colOff>238125</xdr:colOff>
                <xdr:row>0</xdr:row>
                <xdr:rowOff>38100</xdr:rowOff>
              </from>
              <to>
                <xdr:col>2304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554" r:id="rId150"/>
      </mc:Fallback>
    </mc:AlternateContent>
    <mc:AlternateContent xmlns:mc="http://schemas.openxmlformats.org/markup-compatibility/2006">
      <mc:Choice Requires="x14">
        <oleObject progId="Figura do Microsoft Word " shapeId="17555" r:id="rId151">
          <objectPr defaultSize="0" r:id="rId5">
            <anchor moveWithCells="1" sizeWithCells="1">
              <from>
                <xdr:col>2303</xdr:col>
                <xdr:colOff>238125</xdr:colOff>
                <xdr:row>65527</xdr:row>
                <xdr:rowOff>38100</xdr:rowOff>
              </from>
              <to>
                <xdr:col>2304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555" r:id="rId151"/>
      </mc:Fallback>
    </mc:AlternateContent>
    <mc:AlternateContent xmlns:mc="http://schemas.openxmlformats.org/markup-compatibility/2006">
      <mc:Choice Requires="x14">
        <oleObject progId="Figura do Microsoft Word " shapeId="17556" r:id="rId152">
          <objectPr defaultSize="0" r:id="rId5">
            <anchor moveWithCells="1" sizeWithCells="1">
              <from>
                <xdr:col>2303</xdr:col>
                <xdr:colOff>238125</xdr:colOff>
                <xdr:row>131063</xdr:row>
                <xdr:rowOff>38100</xdr:rowOff>
              </from>
              <to>
                <xdr:col>2304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556" r:id="rId152"/>
      </mc:Fallback>
    </mc:AlternateContent>
    <mc:AlternateContent xmlns:mc="http://schemas.openxmlformats.org/markup-compatibility/2006">
      <mc:Choice Requires="x14">
        <oleObject progId="Figura do Microsoft Word " shapeId="17557" r:id="rId153">
          <objectPr defaultSize="0" r:id="rId5">
            <anchor moveWithCells="1" sizeWithCells="1">
              <from>
                <xdr:col>2303</xdr:col>
                <xdr:colOff>238125</xdr:colOff>
                <xdr:row>196599</xdr:row>
                <xdr:rowOff>38100</xdr:rowOff>
              </from>
              <to>
                <xdr:col>2304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557" r:id="rId153"/>
      </mc:Fallback>
    </mc:AlternateContent>
    <mc:AlternateContent xmlns:mc="http://schemas.openxmlformats.org/markup-compatibility/2006">
      <mc:Choice Requires="x14">
        <oleObject progId="Figura do Microsoft Word " shapeId="17558" r:id="rId154">
          <objectPr defaultSize="0" r:id="rId5">
            <anchor moveWithCells="1" sizeWithCells="1">
              <from>
                <xdr:col>2303</xdr:col>
                <xdr:colOff>238125</xdr:colOff>
                <xdr:row>262135</xdr:row>
                <xdr:rowOff>38100</xdr:rowOff>
              </from>
              <to>
                <xdr:col>2304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558" r:id="rId154"/>
      </mc:Fallback>
    </mc:AlternateContent>
    <mc:AlternateContent xmlns:mc="http://schemas.openxmlformats.org/markup-compatibility/2006">
      <mc:Choice Requires="x14">
        <oleObject progId="Figura do Microsoft Word " shapeId="17559" r:id="rId155">
          <objectPr defaultSize="0" r:id="rId5">
            <anchor moveWithCells="1" sizeWithCells="1">
              <from>
                <xdr:col>2303</xdr:col>
                <xdr:colOff>238125</xdr:colOff>
                <xdr:row>327671</xdr:row>
                <xdr:rowOff>38100</xdr:rowOff>
              </from>
              <to>
                <xdr:col>2304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559" r:id="rId155"/>
      </mc:Fallback>
    </mc:AlternateContent>
    <mc:AlternateContent xmlns:mc="http://schemas.openxmlformats.org/markup-compatibility/2006">
      <mc:Choice Requires="x14">
        <oleObject progId="Figura do Microsoft Word " shapeId="17560" r:id="rId156">
          <objectPr defaultSize="0" r:id="rId5">
            <anchor moveWithCells="1" sizeWithCells="1">
              <from>
                <xdr:col>2303</xdr:col>
                <xdr:colOff>238125</xdr:colOff>
                <xdr:row>393207</xdr:row>
                <xdr:rowOff>38100</xdr:rowOff>
              </from>
              <to>
                <xdr:col>2304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560" r:id="rId156"/>
      </mc:Fallback>
    </mc:AlternateContent>
    <mc:AlternateContent xmlns:mc="http://schemas.openxmlformats.org/markup-compatibility/2006">
      <mc:Choice Requires="x14">
        <oleObject progId="Figura do Microsoft Word " shapeId="17561" r:id="rId157">
          <objectPr defaultSize="0" r:id="rId5">
            <anchor moveWithCells="1" sizeWithCells="1">
              <from>
                <xdr:col>2303</xdr:col>
                <xdr:colOff>238125</xdr:colOff>
                <xdr:row>458743</xdr:row>
                <xdr:rowOff>38100</xdr:rowOff>
              </from>
              <to>
                <xdr:col>2304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561" r:id="rId157"/>
      </mc:Fallback>
    </mc:AlternateContent>
    <mc:AlternateContent xmlns:mc="http://schemas.openxmlformats.org/markup-compatibility/2006">
      <mc:Choice Requires="x14">
        <oleObject progId="Figura do Microsoft Word " shapeId="17562" r:id="rId158">
          <objectPr defaultSize="0" r:id="rId5">
            <anchor moveWithCells="1" sizeWithCells="1">
              <from>
                <xdr:col>2303</xdr:col>
                <xdr:colOff>238125</xdr:colOff>
                <xdr:row>524279</xdr:row>
                <xdr:rowOff>38100</xdr:rowOff>
              </from>
              <to>
                <xdr:col>2304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562" r:id="rId158"/>
      </mc:Fallback>
    </mc:AlternateContent>
    <mc:AlternateContent xmlns:mc="http://schemas.openxmlformats.org/markup-compatibility/2006">
      <mc:Choice Requires="x14">
        <oleObject progId="Figura do Microsoft Word " shapeId="17563" r:id="rId159">
          <objectPr defaultSize="0" r:id="rId5">
            <anchor moveWithCells="1" sizeWithCells="1">
              <from>
                <xdr:col>2303</xdr:col>
                <xdr:colOff>238125</xdr:colOff>
                <xdr:row>589815</xdr:row>
                <xdr:rowOff>38100</xdr:rowOff>
              </from>
              <to>
                <xdr:col>2304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563" r:id="rId159"/>
      </mc:Fallback>
    </mc:AlternateContent>
    <mc:AlternateContent xmlns:mc="http://schemas.openxmlformats.org/markup-compatibility/2006">
      <mc:Choice Requires="x14">
        <oleObject progId="Figura do Microsoft Word " shapeId="17564" r:id="rId160">
          <objectPr defaultSize="0" r:id="rId5">
            <anchor moveWithCells="1" sizeWithCells="1">
              <from>
                <xdr:col>2303</xdr:col>
                <xdr:colOff>238125</xdr:colOff>
                <xdr:row>655351</xdr:row>
                <xdr:rowOff>38100</xdr:rowOff>
              </from>
              <to>
                <xdr:col>2304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64" r:id="rId160"/>
      </mc:Fallback>
    </mc:AlternateContent>
    <mc:AlternateContent xmlns:mc="http://schemas.openxmlformats.org/markup-compatibility/2006">
      <mc:Choice Requires="x14">
        <oleObject progId="Figura do Microsoft Word " shapeId="17565" r:id="rId161">
          <objectPr defaultSize="0" r:id="rId5">
            <anchor moveWithCells="1" sizeWithCells="1">
              <from>
                <xdr:col>2303</xdr:col>
                <xdr:colOff>238125</xdr:colOff>
                <xdr:row>720887</xdr:row>
                <xdr:rowOff>38100</xdr:rowOff>
              </from>
              <to>
                <xdr:col>2304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65" r:id="rId161"/>
      </mc:Fallback>
    </mc:AlternateContent>
    <mc:AlternateContent xmlns:mc="http://schemas.openxmlformats.org/markup-compatibility/2006">
      <mc:Choice Requires="x14">
        <oleObject progId="Figura do Microsoft Word " shapeId="17566" r:id="rId162">
          <objectPr defaultSize="0" r:id="rId5">
            <anchor moveWithCells="1" sizeWithCells="1">
              <from>
                <xdr:col>2303</xdr:col>
                <xdr:colOff>238125</xdr:colOff>
                <xdr:row>786423</xdr:row>
                <xdr:rowOff>38100</xdr:rowOff>
              </from>
              <to>
                <xdr:col>2304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66" r:id="rId162"/>
      </mc:Fallback>
    </mc:AlternateContent>
    <mc:AlternateContent xmlns:mc="http://schemas.openxmlformats.org/markup-compatibility/2006">
      <mc:Choice Requires="x14">
        <oleObject progId="Figura do Microsoft Word " shapeId="17567" r:id="rId163">
          <objectPr defaultSize="0" r:id="rId5">
            <anchor moveWithCells="1" sizeWithCells="1">
              <from>
                <xdr:col>2303</xdr:col>
                <xdr:colOff>238125</xdr:colOff>
                <xdr:row>851959</xdr:row>
                <xdr:rowOff>38100</xdr:rowOff>
              </from>
              <to>
                <xdr:col>2304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67" r:id="rId163"/>
      </mc:Fallback>
    </mc:AlternateContent>
    <mc:AlternateContent xmlns:mc="http://schemas.openxmlformats.org/markup-compatibility/2006">
      <mc:Choice Requires="x14">
        <oleObject progId="Figura do Microsoft Word " shapeId="17568" r:id="rId164">
          <objectPr defaultSize="0" r:id="rId5">
            <anchor moveWithCells="1" sizeWithCells="1">
              <from>
                <xdr:col>2303</xdr:col>
                <xdr:colOff>238125</xdr:colOff>
                <xdr:row>917495</xdr:row>
                <xdr:rowOff>38100</xdr:rowOff>
              </from>
              <to>
                <xdr:col>2304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568" r:id="rId164"/>
      </mc:Fallback>
    </mc:AlternateContent>
    <mc:AlternateContent xmlns:mc="http://schemas.openxmlformats.org/markup-compatibility/2006">
      <mc:Choice Requires="x14">
        <oleObject progId="Figura do Microsoft Word " shapeId="17569" r:id="rId165">
          <objectPr defaultSize="0" r:id="rId5">
            <anchor moveWithCells="1" sizeWithCells="1">
              <from>
                <xdr:col>2303</xdr:col>
                <xdr:colOff>238125</xdr:colOff>
                <xdr:row>983031</xdr:row>
                <xdr:rowOff>38100</xdr:rowOff>
              </from>
              <to>
                <xdr:col>2304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569" r:id="rId165"/>
      </mc:Fallback>
    </mc:AlternateContent>
    <mc:AlternateContent xmlns:mc="http://schemas.openxmlformats.org/markup-compatibility/2006">
      <mc:Choice Requires="x14">
        <oleObject progId="Figura do Microsoft Word " shapeId="17570" r:id="rId166">
          <objectPr defaultSize="0" r:id="rId5">
            <anchor moveWithCells="1" sizeWithCells="1">
              <from>
                <xdr:col>2559</xdr:col>
                <xdr:colOff>238125</xdr:colOff>
                <xdr:row>0</xdr:row>
                <xdr:rowOff>38100</xdr:rowOff>
              </from>
              <to>
                <xdr:col>2560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570" r:id="rId166"/>
      </mc:Fallback>
    </mc:AlternateContent>
    <mc:AlternateContent xmlns:mc="http://schemas.openxmlformats.org/markup-compatibility/2006">
      <mc:Choice Requires="x14">
        <oleObject progId="Figura do Microsoft Word " shapeId="17571" r:id="rId167">
          <objectPr defaultSize="0" r:id="rId5">
            <anchor moveWithCells="1" sizeWithCells="1">
              <from>
                <xdr:col>2559</xdr:col>
                <xdr:colOff>238125</xdr:colOff>
                <xdr:row>65527</xdr:row>
                <xdr:rowOff>38100</xdr:rowOff>
              </from>
              <to>
                <xdr:col>2560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571" r:id="rId167"/>
      </mc:Fallback>
    </mc:AlternateContent>
    <mc:AlternateContent xmlns:mc="http://schemas.openxmlformats.org/markup-compatibility/2006">
      <mc:Choice Requires="x14">
        <oleObject progId="Figura do Microsoft Word " shapeId="17572" r:id="rId168">
          <objectPr defaultSize="0" r:id="rId5">
            <anchor moveWithCells="1" sizeWithCells="1">
              <from>
                <xdr:col>2559</xdr:col>
                <xdr:colOff>238125</xdr:colOff>
                <xdr:row>131063</xdr:row>
                <xdr:rowOff>38100</xdr:rowOff>
              </from>
              <to>
                <xdr:col>2560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572" r:id="rId168"/>
      </mc:Fallback>
    </mc:AlternateContent>
    <mc:AlternateContent xmlns:mc="http://schemas.openxmlformats.org/markup-compatibility/2006">
      <mc:Choice Requires="x14">
        <oleObject progId="Figura do Microsoft Word " shapeId="17573" r:id="rId169">
          <objectPr defaultSize="0" r:id="rId5">
            <anchor moveWithCells="1" sizeWithCells="1">
              <from>
                <xdr:col>2559</xdr:col>
                <xdr:colOff>238125</xdr:colOff>
                <xdr:row>196599</xdr:row>
                <xdr:rowOff>38100</xdr:rowOff>
              </from>
              <to>
                <xdr:col>2560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573" r:id="rId169"/>
      </mc:Fallback>
    </mc:AlternateContent>
    <mc:AlternateContent xmlns:mc="http://schemas.openxmlformats.org/markup-compatibility/2006">
      <mc:Choice Requires="x14">
        <oleObject progId="Figura do Microsoft Word " shapeId="17574" r:id="rId170">
          <objectPr defaultSize="0" r:id="rId5">
            <anchor moveWithCells="1" sizeWithCells="1">
              <from>
                <xdr:col>2559</xdr:col>
                <xdr:colOff>238125</xdr:colOff>
                <xdr:row>262135</xdr:row>
                <xdr:rowOff>38100</xdr:rowOff>
              </from>
              <to>
                <xdr:col>2560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574" r:id="rId170"/>
      </mc:Fallback>
    </mc:AlternateContent>
    <mc:AlternateContent xmlns:mc="http://schemas.openxmlformats.org/markup-compatibility/2006">
      <mc:Choice Requires="x14">
        <oleObject progId="Figura do Microsoft Word " shapeId="17575" r:id="rId171">
          <objectPr defaultSize="0" r:id="rId5">
            <anchor moveWithCells="1" sizeWithCells="1">
              <from>
                <xdr:col>2559</xdr:col>
                <xdr:colOff>238125</xdr:colOff>
                <xdr:row>327671</xdr:row>
                <xdr:rowOff>38100</xdr:rowOff>
              </from>
              <to>
                <xdr:col>2560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575" r:id="rId171"/>
      </mc:Fallback>
    </mc:AlternateContent>
    <mc:AlternateContent xmlns:mc="http://schemas.openxmlformats.org/markup-compatibility/2006">
      <mc:Choice Requires="x14">
        <oleObject progId="Figura do Microsoft Word " shapeId="17576" r:id="rId172">
          <objectPr defaultSize="0" r:id="rId5">
            <anchor moveWithCells="1" sizeWithCells="1">
              <from>
                <xdr:col>2559</xdr:col>
                <xdr:colOff>238125</xdr:colOff>
                <xdr:row>393207</xdr:row>
                <xdr:rowOff>38100</xdr:rowOff>
              </from>
              <to>
                <xdr:col>2560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576" r:id="rId172"/>
      </mc:Fallback>
    </mc:AlternateContent>
    <mc:AlternateContent xmlns:mc="http://schemas.openxmlformats.org/markup-compatibility/2006">
      <mc:Choice Requires="x14">
        <oleObject progId="Figura do Microsoft Word " shapeId="17577" r:id="rId173">
          <objectPr defaultSize="0" r:id="rId5">
            <anchor moveWithCells="1" sizeWithCells="1">
              <from>
                <xdr:col>2559</xdr:col>
                <xdr:colOff>238125</xdr:colOff>
                <xdr:row>458743</xdr:row>
                <xdr:rowOff>38100</xdr:rowOff>
              </from>
              <to>
                <xdr:col>2560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577" r:id="rId173"/>
      </mc:Fallback>
    </mc:AlternateContent>
    <mc:AlternateContent xmlns:mc="http://schemas.openxmlformats.org/markup-compatibility/2006">
      <mc:Choice Requires="x14">
        <oleObject progId="Figura do Microsoft Word " shapeId="17578" r:id="rId174">
          <objectPr defaultSize="0" r:id="rId5">
            <anchor moveWithCells="1" sizeWithCells="1">
              <from>
                <xdr:col>2559</xdr:col>
                <xdr:colOff>238125</xdr:colOff>
                <xdr:row>524279</xdr:row>
                <xdr:rowOff>38100</xdr:rowOff>
              </from>
              <to>
                <xdr:col>2560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578" r:id="rId174"/>
      </mc:Fallback>
    </mc:AlternateContent>
    <mc:AlternateContent xmlns:mc="http://schemas.openxmlformats.org/markup-compatibility/2006">
      <mc:Choice Requires="x14">
        <oleObject progId="Figura do Microsoft Word " shapeId="17579" r:id="rId175">
          <objectPr defaultSize="0" r:id="rId5">
            <anchor moveWithCells="1" sizeWithCells="1">
              <from>
                <xdr:col>2559</xdr:col>
                <xdr:colOff>238125</xdr:colOff>
                <xdr:row>589815</xdr:row>
                <xdr:rowOff>38100</xdr:rowOff>
              </from>
              <to>
                <xdr:col>2560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579" r:id="rId175"/>
      </mc:Fallback>
    </mc:AlternateContent>
    <mc:AlternateContent xmlns:mc="http://schemas.openxmlformats.org/markup-compatibility/2006">
      <mc:Choice Requires="x14">
        <oleObject progId="Figura do Microsoft Word " shapeId="17580" r:id="rId176">
          <objectPr defaultSize="0" r:id="rId5">
            <anchor moveWithCells="1" sizeWithCells="1">
              <from>
                <xdr:col>2559</xdr:col>
                <xdr:colOff>238125</xdr:colOff>
                <xdr:row>655351</xdr:row>
                <xdr:rowOff>38100</xdr:rowOff>
              </from>
              <to>
                <xdr:col>2560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80" r:id="rId176"/>
      </mc:Fallback>
    </mc:AlternateContent>
    <mc:AlternateContent xmlns:mc="http://schemas.openxmlformats.org/markup-compatibility/2006">
      <mc:Choice Requires="x14">
        <oleObject progId="Figura do Microsoft Word " shapeId="17581" r:id="rId177">
          <objectPr defaultSize="0" r:id="rId5">
            <anchor moveWithCells="1" sizeWithCells="1">
              <from>
                <xdr:col>2559</xdr:col>
                <xdr:colOff>238125</xdr:colOff>
                <xdr:row>720887</xdr:row>
                <xdr:rowOff>38100</xdr:rowOff>
              </from>
              <to>
                <xdr:col>2560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81" r:id="rId177"/>
      </mc:Fallback>
    </mc:AlternateContent>
    <mc:AlternateContent xmlns:mc="http://schemas.openxmlformats.org/markup-compatibility/2006">
      <mc:Choice Requires="x14">
        <oleObject progId="Figura do Microsoft Word " shapeId="17582" r:id="rId178">
          <objectPr defaultSize="0" r:id="rId5">
            <anchor moveWithCells="1" sizeWithCells="1">
              <from>
                <xdr:col>2559</xdr:col>
                <xdr:colOff>238125</xdr:colOff>
                <xdr:row>786423</xdr:row>
                <xdr:rowOff>38100</xdr:rowOff>
              </from>
              <to>
                <xdr:col>2560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82" r:id="rId178"/>
      </mc:Fallback>
    </mc:AlternateContent>
    <mc:AlternateContent xmlns:mc="http://schemas.openxmlformats.org/markup-compatibility/2006">
      <mc:Choice Requires="x14">
        <oleObject progId="Figura do Microsoft Word " shapeId="17583" r:id="rId179">
          <objectPr defaultSize="0" r:id="rId5">
            <anchor moveWithCells="1" sizeWithCells="1">
              <from>
                <xdr:col>2559</xdr:col>
                <xdr:colOff>238125</xdr:colOff>
                <xdr:row>851959</xdr:row>
                <xdr:rowOff>38100</xdr:rowOff>
              </from>
              <to>
                <xdr:col>2560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83" r:id="rId179"/>
      </mc:Fallback>
    </mc:AlternateContent>
    <mc:AlternateContent xmlns:mc="http://schemas.openxmlformats.org/markup-compatibility/2006">
      <mc:Choice Requires="x14">
        <oleObject progId="Figura do Microsoft Word " shapeId="17584" r:id="rId180">
          <objectPr defaultSize="0" r:id="rId5">
            <anchor moveWithCells="1" sizeWithCells="1">
              <from>
                <xdr:col>2559</xdr:col>
                <xdr:colOff>238125</xdr:colOff>
                <xdr:row>917495</xdr:row>
                <xdr:rowOff>38100</xdr:rowOff>
              </from>
              <to>
                <xdr:col>2560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584" r:id="rId180"/>
      </mc:Fallback>
    </mc:AlternateContent>
    <mc:AlternateContent xmlns:mc="http://schemas.openxmlformats.org/markup-compatibility/2006">
      <mc:Choice Requires="x14">
        <oleObject progId="Figura do Microsoft Word " shapeId="17585" r:id="rId181">
          <objectPr defaultSize="0" r:id="rId5">
            <anchor moveWithCells="1" sizeWithCells="1">
              <from>
                <xdr:col>2559</xdr:col>
                <xdr:colOff>238125</xdr:colOff>
                <xdr:row>983031</xdr:row>
                <xdr:rowOff>38100</xdr:rowOff>
              </from>
              <to>
                <xdr:col>2560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585" r:id="rId181"/>
      </mc:Fallback>
    </mc:AlternateContent>
    <mc:AlternateContent xmlns:mc="http://schemas.openxmlformats.org/markup-compatibility/2006">
      <mc:Choice Requires="x14">
        <oleObject progId="Figura do Microsoft Word " shapeId="17586" r:id="rId182">
          <objectPr defaultSize="0" r:id="rId5">
            <anchor moveWithCells="1" sizeWithCells="1">
              <from>
                <xdr:col>2815</xdr:col>
                <xdr:colOff>238125</xdr:colOff>
                <xdr:row>0</xdr:row>
                <xdr:rowOff>38100</xdr:rowOff>
              </from>
              <to>
                <xdr:col>2816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586" r:id="rId182"/>
      </mc:Fallback>
    </mc:AlternateContent>
    <mc:AlternateContent xmlns:mc="http://schemas.openxmlformats.org/markup-compatibility/2006">
      <mc:Choice Requires="x14">
        <oleObject progId="Figura do Microsoft Word " shapeId="17587" r:id="rId183">
          <objectPr defaultSize="0" r:id="rId5">
            <anchor moveWithCells="1" sizeWithCells="1">
              <from>
                <xdr:col>2815</xdr:col>
                <xdr:colOff>238125</xdr:colOff>
                <xdr:row>65527</xdr:row>
                <xdr:rowOff>38100</xdr:rowOff>
              </from>
              <to>
                <xdr:col>2816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587" r:id="rId183"/>
      </mc:Fallback>
    </mc:AlternateContent>
    <mc:AlternateContent xmlns:mc="http://schemas.openxmlformats.org/markup-compatibility/2006">
      <mc:Choice Requires="x14">
        <oleObject progId="Figura do Microsoft Word " shapeId="17588" r:id="rId184">
          <objectPr defaultSize="0" r:id="rId5">
            <anchor moveWithCells="1" sizeWithCells="1">
              <from>
                <xdr:col>2815</xdr:col>
                <xdr:colOff>238125</xdr:colOff>
                <xdr:row>131063</xdr:row>
                <xdr:rowOff>38100</xdr:rowOff>
              </from>
              <to>
                <xdr:col>2816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588" r:id="rId184"/>
      </mc:Fallback>
    </mc:AlternateContent>
    <mc:AlternateContent xmlns:mc="http://schemas.openxmlformats.org/markup-compatibility/2006">
      <mc:Choice Requires="x14">
        <oleObject progId="Figura do Microsoft Word " shapeId="17589" r:id="rId185">
          <objectPr defaultSize="0" r:id="rId5">
            <anchor moveWithCells="1" sizeWithCells="1">
              <from>
                <xdr:col>2815</xdr:col>
                <xdr:colOff>238125</xdr:colOff>
                <xdr:row>196599</xdr:row>
                <xdr:rowOff>38100</xdr:rowOff>
              </from>
              <to>
                <xdr:col>2816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589" r:id="rId185"/>
      </mc:Fallback>
    </mc:AlternateContent>
    <mc:AlternateContent xmlns:mc="http://schemas.openxmlformats.org/markup-compatibility/2006">
      <mc:Choice Requires="x14">
        <oleObject progId="Figura do Microsoft Word " shapeId="17590" r:id="rId186">
          <objectPr defaultSize="0" r:id="rId5">
            <anchor moveWithCells="1" sizeWithCells="1">
              <from>
                <xdr:col>2815</xdr:col>
                <xdr:colOff>238125</xdr:colOff>
                <xdr:row>262135</xdr:row>
                <xdr:rowOff>38100</xdr:rowOff>
              </from>
              <to>
                <xdr:col>2816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590" r:id="rId186"/>
      </mc:Fallback>
    </mc:AlternateContent>
    <mc:AlternateContent xmlns:mc="http://schemas.openxmlformats.org/markup-compatibility/2006">
      <mc:Choice Requires="x14">
        <oleObject progId="Figura do Microsoft Word " shapeId="17591" r:id="rId187">
          <objectPr defaultSize="0" r:id="rId5">
            <anchor moveWithCells="1" sizeWithCells="1">
              <from>
                <xdr:col>2815</xdr:col>
                <xdr:colOff>238125</xdr:colOff>
                <xdr:row>327671</xdr:row>
                <xdr:rowOff>38100</xdr:rowOff>
              </from>
              <to>
                <xdr:col>2816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591" r:id="rId187"/>
      </mc:Fallback>
    </mc:AlternateContent>
    <mc:AlternateContent xmlns:mc="http://schemas.openxmlformats.org/markup-compatibility/2006">
      <mc:Choice Requires="x14">
        <oleObject progId="Figura do Microsoft Word " shapeId="17592" r:id="rId188">
          <objectPr defaultSize="0" r:id="rId5">
            <anchor moveWithCells="1" sizeWithCells="1">
              <from>
                <xdr:col>2815</xdr:col>
                <xdr:colOff>238125</xdr:colOff>
                <xdr:row>393207</xdr:row>
                <xdr:rowOff>38100</xdr:rowOff>
              </from>
              <to>
                <xdr:col>2816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592" r:id="rId188"/>
      </mc:Fallback>
    </mc:AlternateContent>
    <mc:AlternateContent xmlns:mc="http://schemas.openxmlformats.org/markup-compatibility/2006">
      <mc:Choice Requires="x14">
        <oleObject progId="Figura do Microsoft Word " shapeId="17593" r:id="rId189">
          <objectPr defaultSize="0" r:id="rId5">
            <anchor moveWithCells="1" sizeWithCells="1">
              <from>
                <xdr:col>2815</xdr:col>
                <xdr:colOff>238125</xdr:colOff>
                <xdr:row>458743</xdr:row>
                <xdr:rowOff>38100</xdr:rowOff>
              </from>
              <to>
                <xdr:col>2816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593" r:id="rId189"/>
      </mc:Fallback>
    </mc:AlternateContent>
    <mc:AlternateContent xmlns:mc="http://schemas.openxmlformats.org/markup-compatibility/2006">
      <mc:Choice Requires="x14">
        <oleObject progId="Figura do Microsoft Word " shapeId="17594" r:id="rId190">
          <objectPr defaultSize="0" r:id="rId5">
            <anchor moveWithCells="1" sizeWithCells="1">
              <from>
                <xdr:col>2815</xdr:col>
                <xdr:colOff>238125</xdr:colOff>
                <xdr:row>524279</xdr:row>
                <xdr:rowOff>38100</xdr:rowOff>
              </from>
              <to>
                <xdr:col>2816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594" r:id="rId190"/>
      </mc:Fallback>
    </mc:AlternateContent>
    <mc:AlternateContent xmlns:mc="http://schemas.openxmlformats.org/markup-compatibility/2006">
      <mc:Choice Requires="x14">
        <oleObject progId="Figura do Microsoft Word " shapeId="17595" r:id="rId191">
          <objectPr defaultSize="0" r:id="rId5">
            <anchor moveWithCells="1" sizeWithCells="1">
              <from>
                <xdr:col>2815</xdr:col>
                <xdr:colOff>238125</xdr:colOff>
                <xdr:row>589815</xdr:row>
                <xdr:rowOff>38100</xdr:rowOff>
              </from>
              <to>
                <xdr:col>2816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595" r:id="rId191"/>
      </mc:Fallback>
    </mc:AlternateContent>
    <mc:AlternateContent xmlns:mc="http://schemas.openxmlformats.org/markup-compatibility/2006">
      <mc:Choice Requires="x14">
        <oleObject progId="Figura do Microsoft Word " shapeId="17596" r:id="rId192">
          <objectPr defaultSize="0" r:id="rId5">
            <anchor moveWithCells="1" sizeWithCells="1">
              <from>
                <xdr:col>2815</xdr:col>
                <xdr:colOff>238125</xdr:colOff>
                <xdr:row>655351</xdr:row>
                <xdr:rowOff>38100</xdr:rowOff>
              </from>
              <to>
                <xdr:col>2816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596" r:id="rId192"/>
      </mc:Fallback>
    </mc:AlternateContent>
    <mc:AlternateContent xmlns:mc="http://schemas.openxmlformats.org/markup-compatibility/2006">
      <mc:Choice Requires="x14">
        <oleObject progId="Figura do Microsoft Word " shapeId="17597" r:id="rId193">
          <objectPr defaultSize="0" r:id="rId5">
            <anchor moveWithCells="1" sizeWithCells="1">
              <from>
                <xdr:col>2815</xdr:col>
                <xdr:colOff>238125</xdr:colOff>
                <xdr:row>720887</xdr:row>
                <xdr:rowOff>38100</xdr:rowOff>
              </from>
              <to>
                <xdr:col>2816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597" r:id="rId193"/>
      </mc:Fallback>
    </mc:AlternateContent>
    <mc:AlternateContent xmlns:mc="http://schemas.openxmlformats.org/markup-compatibility/2006">
      <mc:Choice Requires="x14">
        <oleObject progId="Figura do Microsoft Word " shapeId="17598" r:id="rId194">
          <objectPr defaultSize="0" r:id="rId5">
            <anchor moveWithCells="1" sizeWithCells="1">
              <from>
                <xdr:col>2815</xdr:col>
                <xdr:colOff>238125</xdr:colOff>
                <xdr:row>786423</xdr:row>
                <xdr:rowOff>38100</xdr:rowOff>
              </from>
              <to>
                <xdr:col>2816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598" r:id="rId194"/>
      </mc:Fallback>
    </mc:AlternateContent>
    <mc:AlternateContent xmlns:mc="http://schemas.openxmlformats.org/markup-compatibility/2006">
      <mc:Choice Requires="x14">
        <oleObject progId="Figura do Microsoft Word " shapeId="17599" r:id="rId195">
          <objectPr defaultSize="0" r:id="rId5">
            <anchor moveWithCells="1" sizeWithCells="1">
              <from>
                <xdr:col>2815</xdr:col>
                <xdr:colOff>238125</xdr:colOff>
                <xdr:row>851959</xdr:row>
                <xdr:rowOff>38100</xdr:rowOff>
              </from>
              <to>
                <xdr:col>2816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599" r:id="rId195"/>
      </mc:Fallback>
    </mc:AlternateContent>
    <mc:AlternateContent xmlns:mc="http://schemas.openxmlformats.org/markup-compatibility/2006">
      <mc:Choice Requires="x14">
        <oleObject progId="Figura do Microsoft Word " shapeId="17600" r:id="rId196">
          <objectPr defaultSize="0" r:id="rId5">
            <anchor moveWithCells="1" sizeWithCells="1">
              <from>
                <xdr:col>2815</xdr:col>
                <xdr:colOff>238125</xdr:colOff>
                <xdr:row>917495</xdr:row>
                <xdr:rowOff>38100</xdr:rowOff>
              </from>
              <to>
                <xdr:col>2816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00" r:id="rId196"/>
      </mc:Fallback>
    </mc:AlternateContent>
    <mc:AlternateContent xmlns:mc="http://schemas.openxmlformats.org/markup-compatibility/2006">
      <mc:Choice Requires="x14">
        <oleObject progId="Figura do Microsoft Word " shapeId="17601" r:id="rId197">
          <objectPr defaultSize="0" r:id="rId5">
            <anchor moveWithCells="1" sizeWithCells="1">
              <from>
                <xdr:col>2815</xdr:col>
                <xdr:colOff>238125</xdr:colOff>
                <xdr:row>983031</xdr:row>
                <xdr:rowOff>38100</xdr:rowOff>
              </from>
              <to>
                <xdr:col>2816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01" r:id="rId197"/>
      </mc:Fallback>
    </mc:AlternateContent>
    <mc:AlternateContent xmlns:mc="http://schemas.openxmlformats.org/markup-compatibility/2006">
      <mc:Choice Requires="x14">
        <oleObject progId="Figura do Microsoft Word " shapeId="17602" r:id="rId198">
          <objectPr defaultSize="0" r:id="rId5">
            <anchor moveWithCells="1" sizeWithCells="1">
              <from>
                <xdr:col>3071</xdr:col>
                <xdr:colOff>238125</xdr:colOff>
                <xdr:row>0</xdr:row>
                <xdr:rowOff>38100</xdr:rowOff>
              </from>
              <to>
                <xdr:col>3072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02" r:id="rId198"/>
      </mc:Fallback>
    </mc:AlternateContent>
    <mc:AlternateContent xmlns:mc="http://schemas.openxmlformats.org/markup-compatibility/2006">
      <mc:Choice Requires="x14">
        <oleObject progId="Figura do Microsoft Word " shapeId="17603" r:id="rId199">
          <objectPr defaultSize="0" r:id="rId5">
            <anchor moveWithCells="1" sizeWithCells="1">
              <from>
                <xdr:col>3071</xdr:col>
                <xdr:colOff>238125</xdr:colOff>
                <xdr:row>65527</xdr:row>
                <xdr:rowOff>38100</xdr:rowOff>
              </from>
              <to>
                <xdr:col>3072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03" r:id="rId199"/>
      </mc:Fallback>
    </mc:AlternateContent>
    <mc:AlternateContent xmlns:mc="http://schemas.openxmlformats.org/markup-compatibility/2006">
      <mc:Choice Requires="x14">
        <oleObject progId="Figura do Microsoft Word " shapeId="17604" r:id="rId200">
          <objectPr defaultSize="0" r:id="rId5">
            <anchor moveWithCells="1" sizeWithCells="1">
              <from>
                <xdr:col>3071</xdr:col>
                <xdr:colOff>238125</xdr:colOff>
                <xdr:row>131063</xdr:row>
                <xdr:rowOff>38100</xdr:rowOff>
              </from>
              <to>
                <xdr:col>3072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604" r:id="rId200"/>
      </mc:Fallback>
    </mc:AlternateContent>
    <mc:AlternateContent xmlns:mc="http://schemas.openxmlformats.org/markup-compatibility/2006">
      <mc:Choice Requires="x14">
        <oleObject progId="Figura do Microsoft Word " shapeId="17605" r:id="rId201">
          <objectPr defaultSize="0" r:id="rId5">
            <anchor moveWithCells="1" sizeWithCells="1">
              <from>
                <xdr:col>3071</xdr:col>
                <xdr:colOff>238125</xdr:colOff>
                <xdr:row>196599</xdr:row>
                <xdr:rowOff>38100</xdr:rowOff>
              </from>
              <to>
                <xdr:col>3072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605" r:id="rId201"/>
      </mc:Fallback>
    </mc:AlternateContent>
    <mc:AlternateContent xmlns:mc="http://schemas.openxmlformats.org/markup-compatibility/2006">
      <mc:Choice Requires="x14">
        <oleObject progId="Figura do Microsoft Word " shapeId="17606" r:id="rId202">
          <objectPr defaultSize="0" r:id="rId5">
            <anchor moveWithCells="1" sizeWithCells="1">
              <from>
                <xdr:col>3071</xdr:col>
                <xdr:colOff>238125</xdr:colOff>
                <xdr:row>262135</xdr:row>
                <xdr:rowOff>38100</xdr:rowOff>
              </from>
              <to>
                <xdr:col>3072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606" r:id="rId202"/>
      </mc:Fallback>
    </mc:AlternateContent>
    <mc:AlternateContent xmlns:mc="http://schemas.openxmlformats.org/markup-compatibility/2006">
      <mc:Choice Requires="x14">
        <oleObject progId="Figura do Microsoft Word " shapeId="17607" r:id="rId203">
          <objectPr defaultSize="0" r:id="rId5">
            <anchor moveWithCells="1" sizeWithCells="1">
              <from>
                <xdr:col>3071</xdr:col>
                <xdr:colOff>238125</xdr:colOff>
                <xdr:row>327671</xdr:row>
                <xdr:rowOff>38100</xdr:rowOff>
              </from>
              <to>
                <xdr:col>3072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607" r:id="rId203"/>
      </mc:Fallback>
    </mc:AlternateContent>
    <mc:AlternateContent xmlns:mc="http://schemas.openxmlformats.org/markup-compatibility/2006">
      <mc:Choice Requires="x14">
        <oleObject progId="Figura do Microsoft Word " shapeId="17608" r:id="rId204">
          <objectPr defaultSize="0" r:id="rId5">
            <anchor moveWithCells="1" sizeWithCells="1">
              <from>
                <xdr:col>3071</xdr:col>
                <xdr:colOff>238125</xdr:colOff>
                <xdr:row>393207</xdr:row>
                <xdr:rowOff>38100</xdr:rowOff>
              </from>
              <to>
                <xdr:col>3072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608" r:id="rId204"/>
      </mc:Fallback>
    </mc:AlternateContent>
    <mc:AlternateContent xmlns:mc="http://schemas.openxmlformats.org/markup-compatibility/2006">
      <mc:Choice Requires="x14">
        <oleObject progId="Figura do Microsoft Word " shapeId="17609" r:id="rId205">
          <objectPr defaultSize="0" r:id="rId5">
            <anchor moveWithCells="1" sizeWithCells="1">
              <from>
                <xdr:col>3071</xdr:col>
                <xdr:colOff>238125</xdr:colOff>
                <xdr:row>458743</xdr:row>
                <xdr:rowOff>38100</xdr:rowOff>
              </from>
              <to>
                <xdr:col>3072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609" r:id="rId205"/>
      </mc:Fallback>
    </mc:AlternateContent>
    <mc:AlternateContent xmlns:mc="http://schemas.openxmlformats.org/markup-compatibility/2006">
      <mc:Choice Requires="x14">
        <oleObject progId="Figura do Microsoft Word " shapeId="17610" r:id="rId206">
          <objectPr defaultSize="0" r:id="rId5">
            <anchor moveWithCells="1" sizeWithCells="1">
              <from>
                <xdr:col>3071</xdr:col>
                <xdr:colOff>238125</xdr:colOff>
                <xdr:row>524279</xdr:row>
                <xdr:rowOff>38100</xdr:rowOff>
              </from>
              <to>
                <xdr:col>3072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610" r:id="rId206"/>
      </mc:Fallback>
    </mc:AlternateContent>
    <mc:AlternateContent xmlns:mc="http://schemas.openxmlformats.org/markup-compatibility/2006">
      <mc:Choice Requires="x14">
        <oleObject progId="Figura do Microsoft Word " shapeId="17611" r:id="rId207">
          <objectPr defaultSize="0" r:id="rId5">
            <anchor moveWithCells="1" sizeWithCells="1">
              <from>
                <xdr:col>3071</xdr:col>
                <xdr:colOff>238125</xdr:colOff>
                <xdr:row>589815</xdr:row>
                <xdr:rowOff>38100</xdr:rowOff>
              </from>
              <to>
                <xdr:col>3072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611" r:id="rId207"/>
      </mc:Fallback>
    </mc:AlternateContent>
    <mc:AlternateContent xmlns:mc="http://schemas.openxmlformats.org/markup-compatibility/2006">
      <mc:Choice Requires="x14">
        <oleObject progId="Figura do Microsoft Word " shapeId="17612" r:id="rId208">
          <objectPr defaultSize="0" r:id="rId5">
            <anchor moveWithCells="1" sizeWithCells="1">
              <from>
                <xdr:col>3071</xdr:col>
                <xdr:colOff>238125</xdr:colOff>
                <xdr:row>655351</xdr:row>
                <xdr:rowOff>38100</xdr:rowOff>
              </from>
              <to>
                <xdr:col>3072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612" r:id="rId208"/>
      </mc:Fallback>
    </mc:AlternateContent>
    <mc:AlternateContent xmlns:mc="http://schemas.openxmlformats.org/markup-compatibility/2006">
      <mc:Choice Requires="x14">
        <oleObject progId="Figura do Microsoft Word " shapeId="17613" r:id="rId209">
          <objectPr defaultSize="0" r:id="rId5">
            <anchor moveWithCells="1" sizeWithCells="1">
              <from>
                <xdr:col>3071</xdr:col>
                <xdr:colOff>238125</xdr:colOff>
                <xdr:row>720887</xdr:row>
                <xdr:rowOff>38100</xdr:rowOff>
              </from>
              <to>
                <xdr:col>3072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613" r:id="rId209"/>
      </mc:Fallback>
    </mc:AlternateContent>
    <mc:AlternateContent xmlns:mc="http://schemas.openxmlformats.org/markup-compatibility/2006">
      <mc:Choice Requires="x14">
        <oleObject progId="Figura do Microsoft Word " shapeId="17614" r:id="rId210">
          <objectPr defaultSize="0" r:id="rId5">
            <anchor moveWithCells="1" sizeWithCells="1">
              <from>
                <xdr:col>3071</xdr:col>
                <xdr:colOff>238125</xdr:colOff>
                <xdr:row>786423</xdr:row>
                <xdr:rowOff>38100</xdr:rowOff>
              </from>
              <to>
                <xdr:col>3072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614" r:id="rId210"/>
      </mc:Fallback>
    </mc:AlternateContent>
    <mc:AlternateContent xmlns:mc="http://schemas.openxmlformats.org/markup-compatibility/2006">
      <mc:Choice Requires="x14">
        <oleObject progId="Figura do Microsoft Word " shapeId="17615" r:id="rId211">
          <objectPr defaultSize="0" r:id="rId5">
            <anchor moveWithCells="1" sizeWithCells="1">
              <from>
                <xdr:col>3071</xdr:col>
                <xdr:colOff>238125</xdr:colOff>
                <xdr:row>851959</xdr:row>
                <xdr:rowOff>38100</xdr:rowOff>
              </from>
              <to>
                <xdr:col>3072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615" r:id="rId211"/>
      </mc:Fallback>
    </mc:AlternateContent>
    <mc:AlternateContent xmlns:mc="http://schemas.openxmlformats.org/markup-compatibility/2006">
      <mc:Choice Requires="x14">
        <oleObject progId="Figura do Microsoft Word " shapeId="17616" r:id="rId212">
          <objectPr defaultSize="0" r:id="rId5">
            <anchor moveWithCells="1" sizeWithCells="1">
              <from>
                <xdr:col>3071</xdr:col>
                <xdr:colOff>238125</xdr:colOff>
                <xdr:row>917495</xdr:row>
                <xdr:rowOff>38100</xdr:rowOff>
              </from>
              <to>
                <xdr:col>3072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16" r:id="rId212"/>
      </mc:Fallback>
    </mc:AlternateContent>
    <mc:AlternateContent xmlns:mc="http://schemas.openxmlformats.org/markup-compatibility/2006">
      <mc:Choice Requires="x14">
        <oleObject progId="Figura do Microsoft Word " shapeId="17617" r:id="rId213">
          <objectPr defaultSize="0" r:id="rId5">
            <anchor moveWithCells="1" sizeWithCells="1">
              <from>
                <xdr:col>3071</xdr:col>
                <xdr:colOff>238125</xdr:colOff>
                <xdr:row>983031</xdr:row>
                <xdr:rowOff>38100</xdr:rowOff>
              </from>
              <to>
                <xdr:col>3072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17" r:id="rId213"/>
      </mc:Fallback>
    </mc:AlternateContent>
    <mc:AlternateContent xmlns:mc="http://schemas.openxmlformats.org/markup-compatibility/2006">
      <mc:Choice Requires="x14">
        <oleObject progId="Figura do Microsoft Word " shapeId="17618" r:id="rId214">
          <objectPr defaultSize="0" r:id="rId5">
            <anchor moveWithCells="1" sizeWithCells="1">
              <from>
                <xdr:col>3327</xdr:col>
                <xdr:colOff>238125</xdr:colOff>
                <xdr:row>0</xdr:row>
                <xdr:rowOff>38100</xdr:rowOff>
              </from>
              <to>
                <xdr:col>3328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18" r:id="rId214"/>
      </mc:Fallback>
    </mc:AlternateContent>
    <mc:AlternateContent xmlns:mc="http://schemas.openxmlformats.org/markup-compatibility/2006">
      <mc:Choice Requires="x14">
        <oleObject progId="Figura do Microsoft Word " shapeId="17619" r:id="rId215">
          <objectPr defaultSize="0" r:id="rId5">
            <anchor moveWithCells="1" sizeWithCells="1">
              <from>
                <xdr:col>3327</xdr:col>
                <xdr:colOff>238125</xdr:colOff>
                <xdr:row>65527</xdr:row>
                <xdr:rowOff>38100</xdr:rowOff>
              </from>
              <to>
                <xdr:col>3328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19" r:id="rId215"/>
      </mc:Fallback>
    </mc:AlternateContent>
    <mc:AlternateContent xmlns:mc="http://schemas.openxmlformats.org/markup-compatibility/2006">
      <mc:Choice Requires="x14">
        <oleObject progId="Figura do Microsoft Word " shapeId="17620" r:id="rId216">
          <objectPr defaultSize="0" r:id="rId5">
            <anchor moveWithCells="1" sizeWithCells="1">
              <from>
                <xdr:col>3327</xdr:col>
                <xdr:colOff>238125</xdr:colOff>
                <xdr:row>131063</xdr:row>
                <xdr:rowOff>38100</xdr:rowOff>
              </from>
              <to>
                <xdr:col>3328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620" r:id="rId216"/>
      </mc:Fallback>
    </mc:AlternateContent>
    <mc:AlternateContent xmlns:mc="http://schemas.openxmlformats.org/markup-compatibility/2006">
      <mc:Choice Requires="x14">
        <oleObject progId="Figura do Microsoft Word " shapeId="17621" r:id="rId217">
          <objectPr defaultSize="0" r:id="rId5">
            <anchor moveWithCells="1" sizeWithCells="1">
              <from>
                <xdr:col>3327</xdr:col>
                <xdr:colOff>238125</xdr:colOff>
                <xdr:row>196599</xdr:row>
                <xdr:rowOff>38100</xdr:rowOff>
              </from>
              <to>
                <xdr:col>3328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621" r:id="rId217"/>
      </mc:Fallback>
    </mc:AlternateContent>
    <mc:AlternateContent xmlns:mc="http://schemas.openxmlformats.org/markup-compatibility/2006">
      <mc:Choice Requires="x14">
        <oleObject progId="Figura do Microsoft Word " shapeId="17622" r:id="rId218">
          <objectPr defaultSize="0" r:id="rId5">
            <anchor moveWithCells="1" sizeWithCells="1">
              <from>
                <xdr:col>3327</xdr:col>
                <xdr:colOff>238125</xdr:colOff>
                <xdr:row>262135</xdr:row>
                <xdr:rowOff>38100</xdr:rowOff>
              </from>
              <to>
                <xdr:col>3328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622" r:id="rId218"/>
      </mc:Fallback>
    </mc:AlternateContent>
    <mc:AlternateContent xmlns:mc="http://schemas.openxmlformats.org/markup-compatibility/2006">
      <mc:Choice Requires="x14">
        <oleObject progId="Figura do Microsoft Word " shapeId="17623" r:id="rId219">
          <objectPr defaultSize="0" r:id="rId5">
            <anchor moveWithCells="1" sizeWithCells="1">
              <from>
                <xdr:col>3327</xdr:col>
                <xdr:colOff>238125</xdr:colOff>
                <xdr:row>327671</xdr:row>
                <xdr:rowOff>38100</xdr:rowOff>
              </from>
              <to>
                <xdr:col>3328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623" r:id="rId219"/>
      </mc:Fallback>
    </mc:AlternateContent>
    <mc:AlternateContent xmlns:mc="http://schemas.openxmlformats.org/markup-compatibility/2006">
      <mc:Choice Requires="x14">
        <oleObject progId="Figura do Microsoft Word " shapeId="17624" r:id="rId220">
          <objectPr defaultSize="0" r:id="rId5">
            <anchor moveWithCells="1" sizeWithCells="1">
              <from>
                <xdr:col>3327</xdr:col>
                <xdr:colOff>238125</xdr:colOff>
                <xdr:row>393207</xdr:row>
                <xdr:rowOff>38100</xdr:rowOff>
              </from>
              <to>
                <xdr:col>3328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624" r:id="rId220"/>
      </mc:Fallback>
    </mc:AlternateContent>
    <mc:AlternateContent xmlns:mc="http://schemas.openxmlformats.org/markup-compatibility/2006">
      <mc:Choice Requires="x14">
        <oleObject progId="Figura do Microsoft Word " shapeId="17625" r:id="rId221">
          <objectPr defaultSize="0" r:id="rId5">
            <anchor moveWithCells="1" sizeWithCells="1">
              <from>
                <xdr:col>3327</xdr:col>
                <xdr:colOff>238125</xdr:colOff>
                <xdr:row>458743</xdr:row>
                <xdr:rowOff>38100</xdr:rowOff>
              </from>
              <to>
                <xdr:col>3328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625" r:id="rId221"/>
      </mc:Fallback>
    </mc:AlternateContent>
    <mc:AlternateContent xmlns:mc="http://schemas.openxmlformats.org/markup-compatibility/2006">
      <mc:Choice Requires="x14">
        <oleObject progId="Figura do Microsoft Word " shapeId="17626" r:id="rId222">
          <objectPr defaultSize="0" r:id="rId5">
            <anchor moveWithCells="1" sizeWithCells="1">
              <from>
                <xdr:col>3327</xdr:col>
                <xdr:colOff>238125</xdr:colOff>
                <xdr:row>524279</xdr:row>
                <xdr:rowOff>38100</xdr:rowOff>
              </from>
              <to>
                <xdr:col>3328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626" r:id="rId222"/>
      </mc:Fallback>
    </mc:AlternateContent>
    <mc:AlternateContent xmlns:mc="http://schemas.openxmlformats.org/markup-compatibility/2006">
      <mc:Choice Requires="x14">
        <oleObject progId="Figura do Microsoft Word " shapeId="17627" r:id="rId223">
          <objectPr defaultSize="0" r:id="rId5">
            <anchor moveWithCells="1" sizeWithCells="1">
              <from>
                <xdr:col>3327</xdr:col>
                <xdr:colOff>238125</xdr:colOff>
                <xdr:row>589815</xdr:row>
                <xdr:rowOff>38100</xdr:rowOff>
              </from>
              <to>
                <xdr:col>3328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627" r:id="rId223"/>
      </mc:Fallback>
    </mc:AlternateContent>
    <mc:AlternateContent xmlns:mc="http://schemas.openxmlformats.org/markup-compatibility/2006">
      <mc:Choice Requires="x14">
        <oleObject progId="Figura do Microsoft Word " shapeId="17628" r:id="rId224">
          <objectPr defaultSize="0" r:id="rId5">
            <anchor moveWithCells="1" sizeWithCells="1">
              <from>
                <xdr:col>3327</xdr:col>
                <xdr:colOff>238125</xdr:colOff>
                <xdr:row>655351</xdr:row>
                <xdr:rowOff>38100</xdr:rowOff>
              </from>
              <to>
                <xdr:col>3328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628" r:id="rId224"/>
      </mc:Fallback>
    </mc:AlternateContent>
    <mc:AlternateContent xmlns:mc="http://schemas.openxmlformats.org/markup-compatibility/2006">
      <mc:Choice Requires="x14">
        <oleObject progId="Figura do Microsoft Word " shapeId="17629" r:id="rId225">
          <objectPr defaultSize="0" r:id="rId5">
            <anchor moveWithCells="1" sizeWithCells="1">
              <from>
                <xdr:col>3327</xdr:col>
                <xdr:colOff>238125</xdr:colOff>
                <xdr:row>720887</xdr:row>
                <xdr:rowOff>38100</xdr:rowOff>
              </from>
              <to>
                <xdr:col>3328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629" r:id="rId225"/>
      </mc:Fallback>
    </mc:AlternateContent>
    <mc:AlternateContent xmlns:mc="http://schemas.openxmlformats.org/markup-compatibility/2006">
      <mc:Choice Requires="x14">
        <oleObject progId="Figura do Microsoft Word " shapeId="17630" r:id="rId226">
          <objectPr defaultSize="0" r:id="rId5">
            <anchor moveWithCells="1" sizeWithCells="1">
              <from>
                <xdr:col>3327</xdr:col>
                <xdr:colOff>238125</xdr:colOff>
                <xdr:row>786423</xdr:row>
                <xdr:rowOff>38100</xdr:rowOff>
              </from>
              <to>
                <xdr:col>3328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630" r:id="rId226"/>
      </mc:Fallback>
    </mc:AlternateContent>
    <mc:AlternateContent xmlns:mc="http://schemas.openxmlformats.org/markup-compatibility/2006">
      <mc:Choice Requires="x14">
        <oleObject progId="Figura do Microsoft Word " shapeId="17631" r:id="rId227">
          <objectPr defaultSize="0" r:id="rId5">
            <anchor moveWithCells="1" sizeWithCells="1">
              <from>
                <xdr:col>3327</xdr:col>
                <xdr:colOff>238125</xdr:colOff>
                <xdr:row>851959</xdr:row>
                <xdr:rowOff>38100</xdr:rowOff>
              </from>
              <to>
                <xdr:col>3328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631" r:id="rId227"/>
      </mc:Fallback>
    </mc:AlternateContent>
    <mc:AlternateContent xmlns:mc="http://schemas.openxmlformats.org/markup-compatibility/2006">
      <mc:Choice Requires="x14">
        <oleObject progId="Figura do Microsoft Word " shapeId="17632" r:id="rId228">
          <objectPr defaultSize="0" r:id="rId5">
            <anchor moveWithCells="1" sizeWithCells="1">
              <from>
                <xdr:col>3327</xdr:col>
                <xdr:colOff>238125</xdr:colOff>
                <xdr:row>917495</xdr:row>
                <xdr:rowOff>38100</xdr:rowOff>
              </from>
              <to>
                <xdr:col>3328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32" r:id="rId228"/>
      </mc:Fallback>
    </mc:AlternateContent>
    <mc:AlternateContent xmlns:mc="http://schemas.openxmlformats.org/markup-compatibility/2006">
      <mc:Choice Requires="x14">
        <oleObject progId="Figura do Microsoft Word " shapeId="17633" r:id="rId229">
          <objectPr defaultSize="0" r:id="rId5">
            <anchor moveWithCells="1" sizeWithCells="1">
              <from>
                <xdr:col>3327</xdr:col>
                <xdr:colOff>238125</xdr:colOff>
                <xdr:row>983031</xdr:row>
                <xdr:rowOff>38100</xdr:rowOff>
              </from>
              <to>
                <xdr:col>3328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33" r:id="rId229"/>
      </mc:Fallback>
    </mc:AlternateContent>
    <mc:AlternateContent xmlns:mc="http://schemas.openxmlformats.org/markup-compatibility/2006">
      <mc:Choice Requires="x14">
        <oleObject progId="Figura do Microsoft Word " shapeId="17634" r:id="rId230">
          <objectPr defaultSize="0" r:id="rId5">
            <anchor moveWithCells="1" sizeWithCells="1">
              <from>
                <xdr:col>3583</xdr:col>
                <xdr:colOff>238125</xdr:colOff>
                <xdr:row>0</xdr:row>
                <xdr:rowOff>38100</xdr:rowOff>
              </from>
              <to>
                <xdr:col>3584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34" r:id="rId230"/>
      </mc:Fallback>
    </mc:AlternateContent>
    <mc:AlternateContent xmlns:mc="http://schemas.openxmlformats.org/markup-compatibility/2006">
      <mc:Choice Requires="x14">
        <oleObject progId="Figura do Microsoft Word " shapeId="17635" r:id="rId231">
          <objectPr defaultSize="0" r:id="rId5">
            <anchor moveWithCells="1" sizeWithCells="1">
              <from>
                <xdr:col>3583</xdr:col>
                <xdr:colOff>238125</xdr:colOff>
                <xdr:row>65527</xdr:row>
                <xdr:rowOff>38100</xdr:rowOff>
              </from>
              <to>
                <xdr:col>3584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35" r:id="rId231"/>
      </mc:Fallback>
    </mc:AlternateContent>
    <mc:AlternateContent xmlns:mc="http://schemas.openxmlformats.org/markup-compatibility/2006">
      <mc:Choice Requires="x14">
        <oleObject progId="Figura do Microsoft Word " shapeId="17636" r:id="rId232">
          <objectPr defaultSize="0" r:id="rId5">
            <anchor moveWithCells="1" sizeWithCells="1">
              <from>
                <xdr:col>3583</xdr:col>
                <xdr:colOff>238125</xdr:colOff>
                <xdr:row>131063</xdr:row>
                <xdr:rowOff>38100</xdr:rowOff>
              </from>
              <to>
                <xdr:col>3584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636" r:id="rId232"/>
      </mc:Fallback>
    </mc:AlternateContent>
    <mc:AlternateContent xmlns:mc="http://schemas.openxmlformats.org/markup-compatibility/2006">
      <mc:Choice Requires="x14">
        <oleObject progId="Figura do Microsoft Word " shapeId="17637" r:id="rId233">
          <objectPr defaultSize="0" r:id="rId5">
            <anchor moveWithCells="1" sizeWithCells="1">
              <from>
                <xdr:col>3583</xdr:col>
                <xdr:colOff>238125</xdr:colOff>
                <xdr:row>196599</xdr:row>
                <xdr:rowOff>38100</xdr:rowOff>
              </from>
              <to>
                <xdr:col>3584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637" r:id="rId233"/>
      </mc:Fallback>
    </mc:AlternateContent>
    <mc:AlternateContent xmlns:mc="http://schemas.openxmlformats.org/markup-compatibility/2006">
      <mc:Choice Requires="x14">
        <oleObject progId="Figura do Microsoft Word " shapeId="17638" r:id="rId234">
          <objectPr defaultSize="0" r:id="rId5">
            <anchor moveWithCells="1" sizeWithCells="1">
              <from>
                <xdr:col>3583</xdr:col>
                <xdr:colOff>238125</xdr:colOff>
                <xdr:row>262135</xdr:row>
                <xdr:rowOff>38100</xdr:rowOff>
              </from>
              <to>
                <xdr:col>3584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638" r:id="rId234"/>
      </mc:Fallback>
    </mc:AlternateContent>
    <mc:AlternateContent xmlns:mc="http://schemas.openxmlformats.org/markup-compatibility/2006">
      <mc:Choice Requires="x14">
        <oleObject progId="Figura do Microsoft Word " shapeId="17639" r:id="rId235">
          <objectPr defaultSize="0" r:id="rId5">
            <anchor moveWithCells="1" sizeWithCells="1">
              <from>
                <xdr:col>3583</xdr:col>
                <xdr:colOff>238125</xdr:colOff>
                <xdr:row>327671</xdr:row>
                <xdr:rowOff>38100</xdr:rowOff>
              </from>
              <to>
                <xdr:col>3584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639" r:id="rId235"/>
      </mc:Fallback>
    </mc:AlternateContent>
    <mc:AlternateContent xmlns:mc="http://schemas.openxmlformats.org/markup-compatibility/2006">
      <mc:Choice Requires="x14">
        <oleObject progId="Figura do Microsoft Word " shapeId="17640" r:id="rId236">
          <objectPr defaultSize="0" r:id="rId5">
            <anchor moveWithCells="1" sizeWithCells="1">
              <from>
                <xdr:col>3583</xdr:col>
                <xdr:colOff>238125</xdr:colOff>
                <xdr:row>393207</xdr:row>
                <xdr:rowOff>38100</xdr:rowOff>
              </from>
              <to>
                <xdr:col>3584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640" r:id="rId236"/>
      </mc:Fallback>
    </mc:AlternateContent>
    <mc:AlternateContent xmlns:mc="http://schemas.openxmlformats.org/markup-compatibility/2006">
      <mc:Choice Requires="x14">
        <oleObject progId="Figura do Microsoft Word " shapeId="17641" r:id="rId237">
          <objectPr defaultSize="0" r:id="rId5">
            <anchor moveWithCells="1" sizeWithCells="1">
              <from>
                <xdr:col>3583</xdr:col>
                <xdr:colOff>238125</xdr:colOff>
                <xdr:row>458743</xdr:row>
                <xdr:rowOff>38100</xdr:rowOff>
              </from>
              <to>
                <xdr:col>3584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641" r:id="rId237"/>
      </mc:Fallback>
    </mc:AlternateContent>
    <mc:AlternateContent xmlns:mc="http://schemas.openxmlformats.org/markup-compatibility/2006">
      <mc:Choice Requires="x14">
        <oleObject progId="Figura do Microsoft Word " shapeId="17642" r:id="rId238">
          <objectPr defaultSize="0" r:id="rId5">
            <anchor moveWithCells="1" sizeWithCells="1">
              <from>
                <xdr:col>3583</xdr:col>
                <xdr:colOff>238125</xdr:colOff>
                <xdr:row>524279</xdr:row>
                <xdr:rowOff>38100</xdr:rowOff>
              </from>
              <to>
                <xdr:col>3584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642" r:id="rId238"/>
      </mc:Fallback>
    </mc:AlternateContent>
    <mc:AlternateContent xmlns:mc="http://schemas.openxmlformats.org/markup-compatibility/2006">
      <mc:Choice Requires="x14">
        <oleObject progId="Figura do Microsoft Word " shapeId="17643" r:id="rId239">
          <objectPr defaultSize="0" r:id="rId5">
            <anchor moveWithCells="1" sizeWithCells="1">
              <from>
                <xdr:col>3583</xdr:col>
                <xdr:colOff>238125</xdr:colOff>
                <xdr:row>589815</xdr:row>
                <xdr:rowOff>38100</xdr:rowOff>
              </from>
              <to>
                <xdr:col>3584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643" r:id="rId239"/>
      </mc:Fallback>
    </mc:AlternateContent>
    <mc:AlternateContent xmlns:mc="http://schemas.openxmlformats.org/markup-compatibility/2006">
      <mc:Choice Requires="x14">
        <oleObject progId="Figura do Microsoft Word " shapeId="17644" r:id="rId240">
          <objectPr defaultSize="0" r:id="rId5">
            <anchor moveWithCells="1" sizeWithCells="1">
              <from>
                <xdr:col>3583</xdr:col>
                <xdr:colOff>238125</xdr:colOff>
                <xdr:row>655351</xdr:row>
                <xdr:rowOff>38100</xdr:rowOff>
              </from>
              <to>
                <xdr:col>3584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644" r:id="rId240"/>
      </mc:Fallback>
    </mc:AlternateContent>
    <mc:AlternateContent xmlns:mc="http://schemas.openxmlformats.org/markup-compatibility/2006">
      <mc:Choice Requires="x14">
        <oleObject progId="Figura do Microsoft Word " shapeId="17645" r:id="rId241">
          <objectPr defaultSize="0" r:id="rId5">
            <anchor moveWithCells="1" sizeWithCells="1">
              <from>
                <xdr:col>3583</xdr:col>
                <xdr:colOff>238125</xdr:colOff>
                <xdr:row>720887</xdr:row>
                <xdr:rowOff>38100</xdr:rowOff>
              </from>
              <to>
                <xdr:col>3584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645" r:id="rId241"/>
      </mc:Fallback>
    </mc:AlternateContent>
    <mc:AlternateContent xmlns:mc="http://schemas.openxmlformats.org/markup-compatibility/2006">
      <mc:Choice Requires="x14">
        <oleObject progId="Figura do Microsoft Word " shapeId="17646" r:id="rId242">
          <objectPr defaultSize="0" r:id="rId5">
            <anchor moveWithCells="1" sizeWithCells="1">
              <from>
                <xdr:col>3583</xdr:col>
                <xdr:colOff>238125</xdr:colOff>
                <xdr:row>786423</xdr:row>
                <xdr:rowOff>38100</xdr:rowOff>
              </from>
              <to>
                <xdr:col>3584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646" r:id="rId242"/>
      </mc:Fallback>
    </mc:AlternateContent>
    <mc:AlternateContent xmlns:mc="http://schemas.openxmlformats.org/markup-compatibility/2006">
      <mc:Choice Requires="x14">
        <oleObject progId="Figura do Microsoft Word " shapeId="17647" r:id="rId243">
          <objectPr defaultSize="0" r:id="rId5">
            <anchor moveWithCells="1" sizeWithCells="1">
              <from>
                <xdr:col>3583</xdr:col>
                <xdr:colOff>238125</xdr:colOff>
                <xdr:row>851959</xdr:row>
                <xdr:rowOff>38100</xdr:rowOff>
              </from>
              <to>
                <xdr:col>3584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647" r:id="rId243"/>
      </mc:Fallback>
    </mc:AlternateContent>
    <mc:AlternateContent xmlns:mc="http://schemas.openxmlformats.org/markup-compatibility/2006">
      <mc:Choice Requires="x14">
        <oleObject progId="Figura do Microsoft Word " shapeId="17648" r:id="rId244">
          <objectPr defaultSize="0" r:id="rId5">
            <anchor moveWithCells="1" sizeWithCells="1">
              <from>
                <xdr:col>3583</xdr:col>
                <xdr:colOff>238125</xdr:colOff>
                <xdr:row>917495</xdr:row>
                <xdr:rowOff>38100</xdr:rowOff>
              </from>
              <to>
                <xdr:col>3584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48" r:id="rId244"/>
      </mc:Fallback>
    </mc:AlternateContent>
    <mc:AlternateContent xmlns:mc="http://schemas.openxmlformats.org/markup-compatibility/2006">
      <mc:Choice Requires="x14">
        <oleObject progId="Figura do Microsoft Word " shapeId="17649" r:id="rId245">
          <objectPr defaultSize="0" r:id="rId5">
            <anchor moveWithCells="1" sizeWithCells="1">
              <from>
                <xdr:col>3583</xdr:col>
                <xdr:colOff>238125</xdr:colOff>
                <xdr:row>983031</xdr:row>
                <xdr:rowOff>38100</xdr:rowOff>
              </from>
              <to>
                <xdr:col>3584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49" r:id="rId245"/>
      </mc:Fallback>
    </mc:AlternateContent>
    <mc:AlternateContent xmlns:mc="http://schemas.openxmlformats.org/markup-compatibility/2006">
      <mc:Choice Requires="x14">
        <oleObject progId="Figura do Microsoft Word " shapeId="17650" r:id="rId246">
          <objectPr defaultSize="0" r:id="rId5">
            <anchor moveWithCells="1" sizeWithCells="1">
              <from>
                <xdr:col>3839</xdr:col>
                <xdr:colOff>238125</xdr:colOff>
                <xdr:row>0</xdr:row>
                <xdr:rowOff>38100</xdr:rowOff>
              </from>
              <to>
                <xdr:col>3840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50" r:id="rId246"/>
      </mc:Fallback>
    </mc:AlternateContent>
    <mc:AlternateContent xmlns:mc="http://schemas.openxmlformats.org/markup-compatibility/2006">
      <mc:Choice Requires="x14">
        <oleObject progId="Figura do Microsoft Word " shapeId="17651" r:id="rId247">
          <objectPr defaultSize="0" r:id="rId5">
            <anchor moveWithCells="1" sizeWithCells="1">
              <from>
                <xdr:col>3839</xdr:col>
                <xdr:colOff>238125</xdr:colOff>
                <xdr:row>65527</xdr:row>
                <xdr:rowOff>38100</xdr:rowOff>
              </from>
              <to>
                <xdr:col>3840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51" r:id="rId247"/>
      </mc:Fallback>
    </mc:AlternateContent>
    <mc:AlternateContent xmlns:mc="http://schemas.openxmlformats.org/markup-compatibility/2006">
      <mc:Choice Requires="x14">
        <oleObject progId="Figura do Microsoft Word " shapeId="17652" r:id="rId248">
          <objectPr defaultSize="0" r:id="rId5">
            <anchor moveWithCells="1" sizeWithCells="1">
              <from>
                <xdr:col>3839</xdr:col>
                <xdr:colOff>238125</xdr:colOff>
                <xdr:row>131063</xdr:row>
                <xdr:rowOff>38100</xdr:rowOff>
              </from>
              <to>
                <xdr:col>3840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652" r:id="rId248"/>
      </mc:Fallback>
    </mc:AlternateContent>
    <mc:AlternateContent xmlns:mc="http://schemas.openxmlformats.org/markup-compatibility/2006">
      <mc:Choice Requires="x14">
        <oleObject progId="Figura do Microsoft Word " shapeId="17653" r:id="rId249">
          <objectPr defaultSize="0" r:id="rId5">
            <anchor moveWithCells="1" sizeWithCells="1">
              <from>
                <xdr:col>3839</xdr:col>
                <xdr:colOff>238125</xdr:colOff>
                <xdr:row>196599</xdr:row>
                <xdr:rowOff>38100</xdr:rowOff>
              </from>
              <to>
                <xdr:col>3840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653" r:id="rId249"/>
      </mc:Fallback>
    </mc:AlternateContent>
    <mc:AlternateContent xmlns:mc="http://schemas.openxmlformats.org/markup-compatibility/2006">
      <mc:Choice Requires="x14">
        <oleObject progId="Figura do Microsoft Word " shapeId="17654" r:id="rId250">
          <objectPr defaultSize="0" r:id="rId5">
            <anchor moveWithCells="1" sizeWithCells="1">
              <from>
                <xdr:col>3839</xdr:col>
                <xdr:colOff>238125</xdr:colOff>
                <xdr:row>262135</xdr:row>
                <xdr:rowOff>38100</xdr:rowOff>
              </from>
              <to>
                <xdr:col>3840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654" r:id="rId250"/>
      </mc:Fallback>
    </mc:AlternateContent>
    <mc:AlternateContent xmlns:mc="http://schemas.openxmlformats.org/markup-compatibility/2006">
      <mc:Choice Requires="x14">
        <oleObject progId="Figura do Microsoft Word " shapeId="17655" r:id="rId251">
          <objectPr defaultSize="0" r:id="rId5">
            <anchor moveWithCells="1" sizeWithCells="1">
              <from>
                <xdr:col>3839</xdr:col>
                <xdr:colOff>238125</xdr:colOff>
                <xdr:row>327671</xdr:row>
                <xdr:rowOff>38100</xdr:rowOff>
              </from>
              <to>
                <xdr:col>3840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655" r:id="rId251"/>
      </mc:Fallback>
    </mc:AlternateContent>
    <mc:AlternateContent xmlns:mc="http://schemas.openxmlformats.org/markup-compatibility/2006">
      <mc:Choice Requires="x14">
        <oleObject progId="Figura do Microsoft Word " shapeId="17656" r:id="rId252">
          <objectPr defaultSize="0" r:id="rId5">
            <anchor moveWithCells="1" sizeWithCells="1">
              <from>
                <xdr:col>3839</xdr:col>
                <xdr:colOff>238125</xdr:colOff>
                <xdr:row>393207</xdr:row>
                <xdr:rowOff>38100</xdr:rowOff>
              </from>
              <to>
                <xdr:col>3840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656" r:id="rId252"/>
      </mc:Fallback>
    </mc:AlternateContent>
    <mc:AlternateContent xmlns:mc="http://schemas.openxmlformats.org/markup-compatibility/2006">
      <mc:Choice Requires="x14">
        <oleObject progId="Figura do Microsoft Word " shapeId="17657" r:id="rId253">
          <objectPr defaultSize="0" r:id="rId5">
            <anchor moveWithCells="1" sizeWithCells="1">
              <from>
                <xdr:col>3839</xdr:col>
                <xdr:colOff>238125</xdr:colOff>
                <xdr:row>458743</xdr:row>
                <xdr:rowOff>38100</xdr:rowOff>
              </from>
              <to>
                <xdr:col>3840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657" r:id="rId253"/>
      </mc:Fallback>
    </mc:AlternateContent>
    <mc:AlternateContent xmlns:mc="http://schemas.openxmlformats.org/markup-compatibility/2006">
      <mc:Choice Requires="x14">
        <oleObject progId="Figura do Microsoft Word " shapeId="17658" r:id="rId254">
          <objectPr defaultSize="0" r:id="rId5">
            <anchor moveWithCells="1" sizeWithCells="1">
              <from>
                <xdr:col>3839</xdr:col>
                <xdr:colOff>238125</xdr:colOff>
                <xdr:row>524279</xdr:row>
                <xdr:rowOff>38100</xdr:rowOff>
              </from>
              <to>
                <xdr:col>3840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658" r:id="rId254"/>
      </mc:Fallback>
    </mc:AlternateContent>
    <mc:AlternateContent xmlns:mc="http://schemas.openxmlformats.org/markup-compatibility/2006">
      <mc:Choice Requires="x14">
        <oleObject progId="Figura do Microsoft Word " shapeId="17659" r:id="rId255">
          <objectPr defaultSize="0" r:id="rId5">
            <anchor moveWithCells="1" sizeWithCells="1">
              <from>
                <xdr:col>3839</xdr:col>
                <xdr:colOff>238125</xdr:colOff>
                <xdr:row>589815</xdr:row>
                <xdr:rowOff>38100</xdr:rowOff>
              </from>
              <to>
                <xdr:col>3840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659" r:id="rId255"/>
      </mc:Fallback>
    </mc:AlternateContent>
    <mc:AlternateContent xmlns:mc="http://schemas.openxmlformats.org/markup-compatibility/2006">
      <mc:Choice Requires="x14">
        <oleObject progId="Figura do Microsoft Word " shapeId="17660" r:id="rId256">
          <objectPr defaultSize="0" r:id="rId5">
            <anchor moveWithCells="1" sizeWithCells="1">
              <from>
                <xdr:col>3839</xdr:col>
                <xdr:colOff>238125</xdr:colOff>
                <xdr:row>655351</xdr:row>
                <xdr:rowOff>38100</xdr:rowOff>
              </from>
              <to>
                <xdr:col>3840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660" r:id="rId256"/>
      </mc:Fallback>
    </mc:AlternateContent>
    <mc:AlternateContent xmlns:mc="http://schemas.openxmlformats.org/markup-compatibility/2006">
      <mc:Choice Requires="x14">
        <oleObject progId="Figura do Microsoft Word " shapeId="17661" r:id="rId257">
          <objectPr defaultSize="0" r:id="rId5">
            <anchor moveWithCells="1" sizeWithCells="1">
              <from>
                <xdr:col>3839</xdr:col>
                <xdr:colOff>238125</xdr:colOff>
                <xdr:row>720887</xdr:row>
                <xdr:rowOff>38100</xdr:rowOff>
              </from>
              <to>
                <xdr:col>3840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661" r:id="rId257"/>
      </mc:Fallback>
    </mc:AlternateContent>
    <mc:AlternateContent xmlns:mc="http://schemas.openxmlformats.org/markup-compatibility/2006">
      <mc:Choice Requires="x14">
        <oleObject progId="Figura do Microsoft Word " shapeId="17662" r:id="rId258">
          <objectPr defaultSize="0" r:id="rId5">
            <anchor moveWithCells="1" sizeWithCells="1">
              <from>
                <xdr:col>3839</xdr:col>
                <xdr:colOff>238125</xdr:colOff>
                <xdr:row>786423</xdr:row>
                <xdr:rowOff>38100</xdr:rowOff>
              </from>
              <to>
                <xdr:col>3840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662" r:id="rId258"/>
      </mc:Fallback>
    </mc:AlternateContent>
    <mc:AlternateContent xmlns:mc="http://schemas.openxmlformats.org/markup-compatibility/2006">
      <mc:Choice Requires="x14">
        <oleObject progId="Figura do Microsoft Word " shapeId="17663" r:id="rId259">
          <objectPr defaultSize="0" r:id="rId5">
            <anchor moveWithCells="1" sizeWithCells="1">
              <from>
                <xdr:col>3839</xdr:col>
                <xdr:colOff>238125</xdr:colOff>
                <xdr:row>851959</xdr:row>
                <xdr:rowOff>38100</xdr:rowOff>
              </from>
              <to>
                <xdr:col>3840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663" r:id="rId259"/>
      </mc:Fallback>
    </mc:AlternateContent>
    <mc:AlternateContent xmlns:mc="http://schemas.openxmlformats.org/markup-compatibility/2006">
      <mc:Choice Requires="x14">
        <oleObject progId="Figura do Microsoft Word " shapeId="17664" r:id="rId260">
          <objectPr defaultSize="0" r:id="rId5">
            <anchor moveWithCells="1" sizeWithCells="1">
              <from>
                <xdr:col>3839</xdr:col>
                <xdr:colOff>238125</xdr:colOff>
                <xdr:row>917495</xdr:row>
                <xdr:rowOff>38100</xdr:rowOff>
              </from>
              <to>
                <xdr:col>3840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64" r:id="rId260"/>
      </mc:Fallback>
    </mc:AlternateContent>
    <mc:AlternateContent xmlns:mc="http://schemas.openxmlformats.org/markup-compatibility/2006">
      <mc:Choice Requires="x14">
        <oleObject progId="Figura do Microsoft Word " shapeId="17665" r:id="rId261">
          <objectPr defaultSize="0" r:id="rId5">
            <anchor moveWithCells="1" sizeWithCells="1">
              <from>
                <xdr:col>3839</xdr:col>
                <xdr:colOff>238125</xdr:colOff>
                <xdr:row>983031</xdr:row>
                <xdr:rowOff>38100</xdr:rowOff>
              </from>
              <to>
                <xdr:col>3840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65" r:id="rId261"/>
      </mc:Fallback>
    </mc:AlternateContent>
    <mc:AlternateContent xmlns:mc="http://schemas.openxmlformats.org/markup-compatibility/2006">
      <mc:Choice Requires="x14">
        <oleObject progId="Figura do Microsoft Word " shapeId="17666" r:id="rId262">
          <objectPr defaultSize="0" r:id="rId5">
            <anchor moveWithCells="1" sizeWithCells="1">
              <from>
                <xdr:col>4095</xdr:col>
                <xdr:colOff>238125</xdr:colOff>
                <xdr:row>0</xdr:row>
                <xdr:rowOff>38100</xdr:rowOff>
              </from>
              <to>
                <xdr:col>4096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66" r:id="rId262"/>
      </mc:Fallback>
    </mc:AlternateContent>
    <mc:AlternateContent xmlns:mc="http://schemas.openxmlformats.org/markup-compatibility/2006">
      <mc:Choice Requires="x14">
        <oleObject progId="Figura do Microsoft Word " shapeId="17667" r:id="rId263">
          <objectPr defaultSize="0" r:id="rId5">
            <anchor moveWithCells="1" sizeWithCells="1">
              <from>
                <xdr:col>4095</xdr:col>
                <xdr:colOff>238125</xdr:colOff>
                <xdr:row>65527</xdr:row>
                <xdr:rowOff>38100</xdr:rowOff>
              </from>
              <to>
                <xdr:col>4096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67" r:id="rId263"/>
      </mc:Fallback>
    </mc:AlternateContent>
    <mc:AlternateContent xmlns:mc="http://schemas.openxmlformats.org/markup-compatibility/2006">
      <mc:Choice Requires="x14">
        <oleObject progId="Figura do Microsoft Word " shapeId="17668" r:id="rId264">
          <objectPr defaultSize="0" r:id="rId5">
            <anchor moveWithCells="1" sizeWithCells="1">
              <from>
                <xdr:col>4095</xdr:col>
                <xdr:colOff>238125</xdr:colOff>
                <xdr:row>131063</xdr:row>
                <xdr:rowOff>38100</xdr:rowOff>
              </from>
              <to>
                <xdr:col>4096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668" r:id="rId264"/>
      </mc:Fallback>
    </mc:AlternateContent>
    <mc:AlternateContent xmlns:mc="http://schemas.openxmlformats.org/markup-compatibility/2006">
      <mc:Choice Requires="x14">
        <oleObject progId="Figura do Microsoft Word " shapeId="17669" r:id="rId265">
          <objectPr defaultSize="0" r:id="rId5">
            <anchor moveWithCells="1" sizeWithCells="1">
              <from>
                <xdr:col>4095</xdr:col>
                <xdr:colOff>238125</xdr:colOff>
                <xdr:row>196599</xdr:row>
                <xdr:rowOff>38100</xdr:rowOff>
              </from>
              <to>
                <xdr:col>4096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669" r:id="rId265"/>
      </mc:Fallback>
    </mc:AlternateContent>
    <mc:AlternateContent xmlns:mc="http://schemas.openxmlformats.org/markup-compatibility/2006">
      <mc:Choice Requires="x14">
        <oleObject progId="Figura do Microsoft Word " shapeId="17670" r:id="rId266">
          <objectPr defaultSize="0" r:id="rId5">
            <anchor moveWithCells="1" sizeWithCells="1">
              <from>
                <xdr:col>4095</xdr:col>
                <xdr:colOff>238125</xdr:colOff>
                <xdr:row>262135</xdr:row>
                <xdr:rowOff>38100</xdr:rowOff>
              </from>
              <to>
                <xdr:col>4096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670" r:id="rId266"/>
      </mc:Fallback>
    </mc:AlternateContent>
    <mc:AlternateContent xmlns:mc="http://schemas.openxmlformats.org/markup-compatibility/2006">
      <mc:Choice Requires="x14">
        <oleObject progId="Figura do Microsoft Word " shapeId="17671" r:id="rId267">
          <objectPr defaultSize="0" r:id="rId5">
            <anchor moveWithCells="1" sizeWithCells="1">
              <from>
                <xdr:col>4095</xdr:col>
                <xdr:colOff>238125</xdr:colOff>
                <xdr:row>327671</xdr:row>
                <xdr:rowOff>38100</xdr:rowOff>
              </from>
              <to>
                <xdr:col>4096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671" r:id="rId267"/>
      </mc:Fallback>
    </mc:AlternateContent>
    <mc:AlternateContent xmlns:mc="http://schemas.openxmlformats.org/markup-compatibility/2006">
      <mc:Choice Requires="x14">
        <oleObject progId="Figura do Microsoft Word " shapeId="17672" r:id="rId268">
          <objectPr defaultSize="0" r:id="rId5">
            <anchor moveWithCells="1" sizeWithCells="1">
              <from>
                <xdr:col>4095</xdr:col>
                <xdr:colOff>238125</xdr:colOff>
                <xdr:row>393207</xdr:row>
                <xdr:rowOff>38100</xdr:rowOff>
              </from>
              <to>
                <xdr:col>4096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672" r:id="rId268"/>
      </mc:Fallback>
    </mc:AlternateContent>
    <mc:AlternateContent xmlns:mc="http://schemas.openxmlformats.org/markup-compatibility/2006">
      <mc:Choice Requires="x14">
        <oleObject progId="Figura do Microsoft Word " shapeId="17673" r:id="rId269">
          <objectPr defaultSize="0" r:id="rId5">
            <anchor moveWithCells="1" sizeWithCells="1">
              <from>
                <xdr:col>4095</xdr:col>
                <xdr:colOff>238125</xdr:colOff>
                <xdr:row>458743</xdr:row>
                <xdr:rowOff>38100</xdr:rowOff>
              </from>
              <to>
                <xdr:col>4096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673" r:id="rId269"/>
      </mc:Fallback>
    </mc:AlternateContent>
    <mc:AlternateContent xmlns:mc="http://schemas.openxmlformats.org/markup-compatibility/2006">
      <mc:Choice Requires="x14">
        <oleObject progId="Figura do Microsoft Word " shapeId="17674" r:id="rId270">
          <objectPr defaultSize="0" r:id="rId5">
            <anchor moveWithCells="1" sizeWithCells="1">
              <from>
                <xdr:col>4095</xdr:col>
                <xdr:colOff>238125</xdr:colOff>
                <xdr:row>524279</xdr:row>
                <xdr:rowOff>38100</xdr:rowOff>
              </from>
              <to>
                <xdr:col>4096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674" r:id="rId270"/>
      </mc:Fallback>
    </mc:AlternateContent>
    <mc:AlternateContent xmlns:mc="http://schemas.openxmlformats.org/markup-compatibility/2006">
      <mc:Choice Requires="x14">
        <oleObject progId="Figura do Microsoft Word " shapeId="17675" r:id="rId271">
          <objectPr defaultSize="0" r:id="rId5">
            <anchor moveWithCells="1" sizeWithCells="1">
              <from>
                <xdr:col>4095</xdr:col>
                <xdr:colOff>238125</xdr:colOff>
                <xdr:row>589815</xdr:row>
                <xdr:rowOff>38100</xdr:rowOff>
              </from>
              <to>
                <xdr:col>4096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675" r:id="rId271"/>
      </mc:Fallback>
    </mc:AlternateContent>
    <mc:AlternateContent xmlns:mc="http://schemas.openxmlformats.org/markup-compatibility/2006">
      <mc:Choice Requires="x14">
        <oleObject progId="Figura do Microsoft Word " shapeId="17676" r:id="rId272">
          <objectPr defaultSize="0" r:id="rId5">
            <anchor moveWithCells="1" sizeWithCells="1">
              <from>
                <xdr:col>4095</xdr:col>
                <xdr:colOff>238125</xdr:colOff>
                <xdr:row>655351</xdr:row>
                <xdr:rowOff>38100</xdr:rowOff>
              </from>
              <to>
                <xdr:col>4096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676" r:id="rId272"/>
      </mc:Fallback>
    </mc:AlternateContent>
    <mc:AlternateContent xmlns:mc="http://schemas.openxmlformats.org/markup-compatibility/2006">
      <mc:Choice Requires="x14">
        <oleObject progId="Figura do Microsoft Word " shapeId="17677" r:id="rId273">
          <objectPr defaultSize="0" r:id="rId5">
            <anchor moveWithCells="1" sizeWithCells="1">
              <from>
                <xdr:col>4095</xdr:col>
                <xdr:colOff>238125</xdr:colOff>
                <xdr:row>720887</xdr:row>
                <xdr:rowOff>38100</xdr:rowOff>
              </from>
              <to>
                <xdr:col>4096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677" r:id="rId273"/>
      </mc:Fallback>
    </mc:AlternateContent>
    <mc:AlternateContent xmlns:mc="http://schemas.openxmlformats.org/markup-compatibility/2006">
      <mc:Choice Requires="x14">
        <oleObject progId="Figura do Microsoft Word " shapeId="17678" r:id="rId274">
          <objectPr defaultSize="0" r:id="rId5">
            <anchor moveWithCells="1" sizeWithCells="1">
              <from>
                <xdr:col>4095</xdr:col>
                <xdr:colOff>238125</xdr:colOff>
                <xdr:row>786423</xdr:row>
                <xdr:rowOff>38100</xdr:rowOff>
              </from>
              <to>
                <xdr:col>4096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678" r:id="rId274"/>
      </mc:Fallback>
    </mc:AlternateContent>
    <mc:AlternateContent xmlns:mc="http://schemas.openxmlformats.org/markup-compatibility/2006">
      <mc:Choice Requires="x14">
        <oleObject progId="Figura do Microsoft Word " shapeId="17679" r:id="rId275">
          <objectPr defaultSize="0" r:id="rId5">
            <anchor moveWithCells="1" sizeWithCells="1">
              <from>
                <xdr:col>4095</xdr:col>
                <xdr:colOff>238125</xdr:colOff>
                <xdr:row>851959</xdr:row>
                <xdr:rowOff>38100</xdr:rowOff>
              </from>
              <to>
                <xdr:col>4096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679" r:id="rId275"/>
      </mc:Fallback>
    </mc:AlternateContent>
    <mc:AlternateContent xmlns:mc="http://schemas.openxmlformats.org/markup-compatibility/2006">
      <mc:Choice Requires="x14">
        <oleObject progId="Figura do Microsoft Word " shapeId="17680" r:id="rId276">
          <objectPr defaultSize="0" r:id="rId5">
            <anchor moveWithCells="1" sizeWithCells="1">
              <from>
                <xdr:col>4095</xdr:col>
                <xdr:colOff>238125</xdr:colOff>
                <xdr:row>917495</xdr:row>
                <xdr:rowOff>38100</xdr:rowOff>
              </from>
              <to>
                <xdr:col>4096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80" r:id="rId276"/>
      </mc:Fallback>
    </mc:AlternateContent>
    <mc:AlternateContent xmlns:mc="http://schemas.openxmlformats.org/markup-compatibility/2006">
      <mc:Choice Requires="x14">
        <oleObject progId="Figura do Microsoft Word " shapeId="17681" r:id="rId277">
          <objectPr defaultSize="0" r:id="rId5">
            <anchor moveWithCells="1" sizeWithCells="1">
              <from>
                <xdr:col>4095</xdr:col>
                <xdr:colOff>238125</xdr:colOff>
                <xdr:row>983031</xdr:row>
                <xdr:rowOff>38100</xdr:rowOff>
              </from>
              <to>
                <xdr:col>4096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81" r:id="rId277"/>
      </mc:Fallback>
    </mc:AlternateContent>
    <mc:AlternateContent xmlns:mc="http://schemas.openxmlformats.org/markup-compatibility/2006">
      <mc:Choice Requires="x14">
        <oleObject progId="Figura do Microsoft Word " shapeId="17682" r:id="rId278">
          <objectPr defaultSize="0" r:id="rId5">
            <anchor moveWithCells="1" sizeWithCells="1">
              <from>
                <xdr:col>4351</xdr:col>
                <xdr:colOff>238125</xdr:colOff>
                <xdr:row>0</xdr:row>
                <xdr:rowOff>38100</xdr:rowOff>
              </from>
              <to>
                <xdr:col>4352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82" r:id="rId278"/>
      </mc:Fallback>
    </mc:AlternateContent>
    <mc:AlternateContent xmlns:mc="http://schemas.openxmlformats.org/markup-compatibility/2006">
      <mc:Choice Requires="x14">
        <oleObject progId="Figura do Microsoft Word " shapeId="17683" r:id="rId279">
          <objectPr defaultSize="0" r:id="rId5">
            <anchor moveWithCells="1" sizeWithCells="1">
              <from>
                <xdr:col>4351</xdr:col>
                <xdr:colOff>238125</xdr:colOff>
                <xdr:row>65527</xdr:row>
                <xdr:rowOff>38100</xdr:rowOff>
              </from>
              <to>
                <xdr:col>4352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83" r:id="rId279"/>
      </mc:Fallback>
    </mc:AlternateContent>
    <mc:AlternateContent xmlns:mc="http://schemas.openxmlformats.org/markup-compatibility/2006">
      <mc:Choice Requires="x14">
        <oleObject progId="Figura do Microsoft Word " shapeId="17684" r:id="rId280">
          <objectPr defaultSize="0" r:id="rId5">
            <anchor moveWithCells="1" sizeWithCells="1">
              <from>
                <xdr:col>4351</xdr:col>
                <xdr:colOff>238125</xdr:colOff>
                <xdr:row>131063</xdr:row>
                <xdr:rowOff>38100</xdr:rowOff>
              </from>
              <to>
                <xdr:col>4352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684" r:id="rId280"/>
      </mc:Fallback>
    </mc:AlternateContent>
    <mc:AlternateContent xmlns:mc="http://schemas.openxmlformats.org/markup-compatibility/2006">
      <mc:Choice Requires="x14">
        <oleObject progId="Figura do Microsoft Word " shapeId="17685" r:id="rId281">
          <objectPr defaultSize="0" r:id="rId5">
            <anchor moveWithCells="1" sizeWithCells="1">
              <from>
                <xdr:col>4351</xdr:col>
                <xdr:colOff>238125</xdr:colOff>
                <xdr:row>196599</xdr:row>
                <xdr:rowOff>38100</xdr:rowOff>
              </from>
              <to>
                <xdr:col>4352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685" r:id="rId281"/>
      </mc:Fallback>
    </mc:AlternateContent>
    <mc:AlternateContent xmlns:mc="http://schemas.openxmlformats.org/markup-compatibility/2006">
      <mc:Choice Requires="x14">
        <oleObject progId="Figura do Microsoft Word " shapeId="17686" r:id="rId282">
          <objectPr defaultSize="0" r:id="rId5">
            <anchor moveWithCells="1" sizeWithCells="1">
              <from>
                <xdr:col>4351</xdr:col>
                <xdr:colOff>238125</xdr:colOff>
                <xdr:row>262135</xdr:row>
                <xdr:rowOff>38100</xdr:rowOff>
              </from>
              <to>
                <xdr:col>4352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686" r:id="rId282"/>
      </mc:Fallback>
    </mc:AlternateContent>
    <mc:AlternateContent xmlns:mc="http://schemas.openxmlformats.org/markup-compatibility/2006">
      <mc:Choice Requires="x14">
        <oleObject progId="Figura do Microsoft Word " shapeId="17687" r:id="rId283">
          <objectPr defaultSize="0" r:id="rId5">
            <anchor moveWithCells="1" sizeWithCells="1">
              <from>
                <xdr:col>4351</xdr:col>
                <xdr:colOff>238125</xdr:colOff>
                <xdr:row>327671</xdr:row>
                <xdr:rowOff>38100</xdr:rowOff>
              </from>
              <to>
                <xdr:col>4352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687" r:id="rId283"/>
      </mc:Fallback>
    </mc:AlternateContent>
    <mc:AlternateContent xmlns:mc="http://schemas.openxmlformats.org/markup-compatibility/2006">
      <mc:Choice Requires="x14">
        <oleObject progId="Figura do Microsoft Word " shapeId="17688" r:id="rId284">
          <objectPr defaultSize="0" r:id="rId5">
            <anchor moveWithCells="1" sizeWithCells="1">
              <from>
                <xdr:col>4351</xdr:col>
                <xdr:colOff>238125</xdr:colOff>
                <xdr:row>393207</xdr:row>
                <xdr:rowOff>38100</xdr:rowOff>
              </from>
              <to>
                <xdr:col>4352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688" r:id="rId284"/>
      </mc:Fallback>
    </mc:AlternateContent>
    <mc:AlternateContent xmlns:mc="http://schemas.openxmlformats.org/markup-compatibility/2006">
      <mc:Choice Requires="x14">
        <oleObject progId="Figura do Microsoft Word " shapeId="17689" r:id="rId285">
          <objectPr defaultSize="0" r:id="rId5">
            <anchor moveWithCells="1" sizeWithCells="1">
              <from>
                <xdr:col>4351</xdr:col>
                <xdr:colOff>238125</xdr:colOff>
                <xdr:row>458743</xdr:row>
                <xdr:rowOff>38100</xdr:rowOff>
              </from>
              <to>
                <xdr:col>4352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689" r:id="rId285"/>
      </mc:Fallback>
    </mc:AlternateContent>
    <mc:AlternateContent xmlns:mc="http://schemas.openxmlformats.org/markup-compatibility/2006">
      <mc:Choice Requires="x14">
        <oleObject progId="Figura do Microsoft Word " shapeId="17690" r:id="rId286">
          <objectPr defaultSize="0" r:id="rId5">
            <anchor moveWithCells="1" sizeWithCells="1">
              <from>
                <xdr:col>4351</xdr:col>
                <xdr:colOff>238125</xdr:colOff>
                <xdr:row>524279</xdr:row>
                <xdr:rowOff>38100</xdr:rowOff>
              </from>
              <to>
                <xdr:col>4352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690" r:id="rId286"/>
      </mc:Fallback>
    </mc:AlternateContent>
    <mc:AlternateContent xmlns:mc="http://schemas.openxmlformats.org/markup-compatibility/2006">
      <mc:Choice Requires="x14">
        <oleObject progId="Figura do Microsoft Word " shapeId="17691" r:id="rId287">
          <objectPr defaultSize="0" r:id="rId5">
            <anchor moveWithCells="1" sizeWithCells="1">
              <from>
                <xdr:col>4351</xdr:col>
                <xdr:colOff>238125</xdr:colOff>
                <xdr:row>589815</xdr:row>
                <xdr:rowOff>38100</xdr:rowOff>
              </from>
              <to>
                <xdr:col>4352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691" r:id="rId287"/>
      </mc:Fallback>
    </mc:AlternateContent>
    <mc:AlternateContent xmlns:mc="http://schemas.openxmlformats.org/markup-compatibility/2006">
      <mc:Choice Requires="x14">
        <oleObject progId="Figura do Microsoft Word " shapeId="17692" r:id="rId288">
          <objectPr defaultSize="0" r:id="rId5">
            <anchor moveWithCells="1" sizeWithCells="1">
              <from>
                <xdr:col>4351</xdr:col>
                <xdr:colOff>238125</xdr:colOff>
                <xdr:row>655351</xdr:row>
                <xdr:rowOff>38100</xdr:rowOff>
              </from>
              <to>
                <xdr:col>4352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692" r:id="rId288"/>
      </mc:Fallback>
    </mc:AlternateContent>
    <mc:AlternateContent xmlns:mc="http://schemas.openxmlformats.org/markup-compatibility/2006">
      <mc:Choice Requires="x14">
        <oleObject progId="Figura do Microsoft Word " shapeId="17693" r:id="rId289">
          <objectPr defaultSize="0" r:id="rId5">
            <anchor moveWithCells="1" sizeWithCells="1">
              <from>
                <xdr:col>4351</xdr:col>
                <xdr:colOff>238125</xdr:colOff>
                <xdr:row>720887</xdr:row>
                <xdr:rowOff>38100</xdr:rowOff>
              </from>
              <to>
                <xdr:col>4352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693" r:id="rId289"/>
      </mc:Fallback>
    </mc:AlternateContent>
    <mc:AlternateContent xmlns:mc="http://schemas.openxmlformats.org/markup-compatibility/2006">
      <mc:Choice Requires="x14">
        <oleObject progId="Figura do Microsoft Word " shapeId="17694" r:id="rId290">
          <objectPr defaultSize="0" r:id="rId5">
            <anchor moveWithCells="1" sizeWithCells="1">
              <from>
                <xdr:col>4351</xdr:col>
                <xdr:colOff>238125</xdr:colOff>
                <xdr:row>786423</xdr:row>
                <xdr:rowOff>38100</xdr:rowOff>
              </from>
              <to>
                <xdr:col>4352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694" r:id="rId290"/>
      </mc:Fallback>
    </mc:AlternateContent>
    <mc:AlternateContent xmlns:mc="http://schemas.openxmlformats.org/markup-compatibility/2006">
      <mc:Choice Requires="x14">
        <oleObject progId="Figura do Microsoft Word " shapeId="17695" r:id="rId291">
          <objectPr defaultSize="0" r:id="rId5">
            <anchor moveWithCells="1" sizeWithCells="1">
              <from>
                <xdr:col>4351</xdr:col>
                <xdr:colOff>238125</xdr:colOff>
                <xdr:row>851959</xdr:row>
                <xdr:rowOff>38100</xdr:rowOff>
              </from>
              <to>
                <xdr:col>4352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695" r:id="rId291"/>
      </mc:Fallback>
    </mc:AlternateContent>
    <mc:AlternateContent xmlns:mc="http://schemas.openxmlformats.org/markup-compatibility/2006">
      <mc:Choice Requires="x14">
        <oleObject progId="Figura do Microsoft Word " shapeId="17696" r:id="rId292">
          <objectPr defaultSize="0" r:id="rId5">
            <anchor moveWithCells="1" sizeWithCells="1">
              <from>
                <xdr:col>4351</xdr:col>
                <xdr:colOff>238125</xdr:colOff>
                <xdr:row>917495</xdr:row>
                <xdr:rowOff>38100</xdr:rowOff>
              </from>
              <to>
                <xdr:col>4352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696" r:id="rId292"/>
      </mc:Fallback>
    </mc:AlternateContent>
    <mc:AlternateContent xmlns:mc="http://schemas.openxmlformats.org/markup-compatibility/2006">
      <mc:Choice Requires="x14">
        <oleObject progId="Figura do Microsoft Word " shapeId="17697" r:id="rId293">
          <objectPr defaultSize="0" r:id="rId5">
            <anchor moveWithCells="1" sizeWithCells="1">
              <from>
                <xdr:col>4351</xdr:col>
                <xdr:colOff>238125</xdr:colOff>
                <xdr:row>983031</xdr:row>
                <xdr:rowOff>38100</xdr:rowOff>
              </from>
              <to>
                <xdr:col>4352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697" r:id="rId293"/>
      </mc:Fallback>
    </mc:AlternateContent>
    <mc:AlternateContent xmlns:mc="http://schemas.openxmlformats.org/markup-compatibility/2006">
      <mc:Choice Requires="x14">
        <oleObject progId="Figura do Microsoft Word " shapeId="17698" r:id="rId294">
          <objectPr defaultSize="0" r:id="rId5">
            <anchor moveWithCells="1" sizeWithCells="1">
              <from>
                <xdr:col>4607</xdr:col>
                <xdr:colOff>238125</xdr:colOff>
                <xdr:row>0</xdr:row>
                <xdr:rowOff>38100</xdr:rowOff>
              </from>
              <to>
                <xdr:col>4608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698" r:id="rId294"/>
      </mc:Fallback>
    </mc:AlternateContent>
    <mc:AlternateContent xmlns:mc="http://schemas.openxmlformats.org/markup-compatibility/2006">
      <mc:Choice Requires="x14">
        <oleObject progId="Figura do Microsoft Word " shapeId="17699" r:id="rId295">
          <objectPr defaultSize="0" r:id="rId5">
            <anchor moveWithCells="1" sizeWithCells="1">
              <from>
                <xdr:col>4607</xdr:col>
                <xdr:colOff>238125</xdr:colOff>
                <xdr:row>65527</xdr:row>
                <xdr:rowOff>38100</xdr:rowOff>
              </from>
              <to>
                <xdr:col>4608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699" r:id="rId295"/>
      </mc:Fallback>
    </mc:AlternateContent>
    <mc:AlternateContent xmlns:mc="http://schemas.openxmlformats.org/markup-compatibility/2006">
      <mc:Choice Requires="x14">
        <oleObject progId="Figura do Microsoft Word " shapeId="17700" r:id="rId296">
          <objectPr defaultSize="0" r:id="rId5">
            <anchor moveWithCells="1" sizeWithCells="1">
              <from>
                <xdr:col>4607</xdr:col>
                <xdr:colOff>238125</xdr:colOff>
                <xdr:row>131063</xdr:row>
                <xdr:rowOff>38100</xdr:rowOff>
              </from>
              <to>
                <xdr:col>4608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00" r:id="rId296"/>
      </mc:Fallback>
    </mc:AlternateContent>
    <mc:AlternateContent xmlns:mc="http://schemas.openxmlformats.org/markup-compatibility/2006">
      <mc:Choice Requires="x14">
        <oleObject progId="Figura do Microsoft Word " shapeId="17701" r:id="rId297">
          <objectPr defaultSize="0" r:id="rId5">
            <anchor moveWithCells="1" sizeWithCells="1">
              <from>
                <xdr:col>4607</xdr:col>
                <xdr:colOff>238125</xdr:colOff>
                <xdr:row>196599</xdr:row>
                <xdr:rowOff>38100</xdr:rowOff>
              </from>
              <to>
                <xdr:col>4608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01" r:id="rId297"/>
      </mc:Fallback>
    </mc:AlternateContent>
    <mc:AlternateContent xmlns:mc="http://schemas.openxmlformats.org/markup-compatibility/2006">
      <mc:Choice Requires="x14">
        <oleObject progId="Figura do Microsoft Word " shapeId="17702" r:id="rId298">
          <objectPr defaultSize="0" r:id="rId5">
            <anchor moveWithCells="1" sizeWithCells="1">
              <from>
                <xdr:col>4607</xdr:col>
                <xdr:colOff>238125</xdr:colOff>
                <xdr:row>262135</xdr:row>
                <xdr:rowOff>38100</xdr:rowOff>
              </from>
              <to>
                <xdr:col>4608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02" r:id="rId298"/>
      </mc:Fallback>
    </mc:AlternateContent>
    <mc:AlternateContent xmlns:mc="http://schemas.openxmlformats.org/markup-compatibility/2006">
      <mc:Choice Requires="x14">
        <oleObject progId="Figura do Microsoft Word " shapeId="17703" r:id="rId299">
          <objectPr defaultSize="0" r:id="rId5">
            <anchor moveWithCells="1" sizeWithCells="1">
              <from>
                <xdr:col>4607</xdr:col>
                <xdr:colOff>238125</xdr:colOff>
                <xdr:row>327671</xdr:row>
                <xdr:rowOff>38100</xdr:rowOff>
              </from>
              <to>
                <xdr:col>4608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03" r:id="rId299"/>
      </mc:Fallback>
    </mc:AlternateContent>
    <mc:AlternateContent xmlns:mc="http://schemas.openxmlformats.org/markup-compatibility/2006">
      <mc:Choice Requires="x14">
        <oleObject progId="Figura do Microsoft Word " shapeId="17704" r:id="rId300">
          <objectPr defaultSize="0" r:id="rId5">
            <anchor moveWithCells="1" sizeWithCells="1">
              <from>
                <xdr:col>4607</xdr:col>
                <xdr:colOff>238125</xdr:colOff>
                <xdr:row>393207</xdr:row>
                <xdr:rowOff>38100</xdr:rowOff>
              </from>
              <to>
                <xdr:col>4608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704" r:id="rId300"/>
      </mc:Fallback>
    </mc:AlternateContent>
    <mc:AlternateContent xmlns:mc="http://schemas.openxmlformats.org/markup-compatibility/2006">
      <mc:Choice Requires="x14">
        <oleObject progId="Figura do Microsoft Word " shapeId="17705" r:id="rId301">
          <objectPr defaultSize="0" r:id="rId5">
            <anchor moveWithCells="1" sizeWithCells="1">
              <from>
                <xdr:col>4607</xdr:col>
                <xdr:colOff>238125</xdr:colOff>
                <xdr:row>458743</xdr:row>
                <xdr:rowOff>38100</xdr:rowOff>
              </from>
              <to>
                <xdr:col>4608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705" r:id="rId301"/>
      </mc:Fallback>
    </mc:AlternateContent>
    <mc:AlternateContent xmlns:mc="http://schemas.openxmlformats.org/markup-compatibility/2006">
      <mc:Choice Requires="x14">
        <oleObject progId="Figura do Microsoft Word " shapeId="17706" r:id="rId302">
          <objectPr defaultSize="0" r:id="rId5">
            <anchor moveWithCells="1" sizeWithCells="1">
              <from>
                <xdr:col>4607</xdr:col>
                <xdr:colOff>238125</xdr:colOff>
                <xdr:row>524279</xdr:row>
                <xdr:rowOff>38100</xdr:rowOff>
              </from>
              <to>
                <xdr:col>4608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706" r:id="rId302"/>
      </mc:Fallback>
    </mc:AlternateContent>
    <mc:AlternateContent xmlns:mc="http://schemas.openxmlformats.org/markup-compatibility/2006">
      <mc:Choice Requires="x14">
        <oleObject progId="Figura do Microsoft Word " shapeId="17707" r:id="rId303">
          <objectPr defaultSize="0" r:id="rId5">
            <anchor moveWithCells="1" sizeWithCells="1">
              <from>
                <xdr:col>4607</xdr:col>
                <xdr:colOff>238125</xdr:colOff>
                <xdr:row>589815</xdr:row>
                <xdr:rowOff>38100</xdr:rowOff>
              </from>
              <to>
                <xdr:col>4608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707" r:id="rId303"/>
      </mc:Fallback>
    </mc:AlternateContent>
    <mc:AlternateContent xmlns:mc="http://schemas.openxmlformats.org/markup-compatibility/2006">
      <mc:Choice Requires="x14">
        <oleObject progId="Figura do Microsoft Word " shapeId="17708" r:id="rId304">
          <objectPr defaultSize="0" r:id="rId5">
            <anchor moveWithCells="1" sizeWithCells="1">
              <from>
                <xdr:col>4607</xdr:col>
                <xdr:colOff>238125</xdr:colOff>
                <xdr:row>655351</xdr:row>
                <xdr:rowOff>38100</xdr:rowOff>
              </from>
              <to>
                <xdr:col>4608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708" r:id="rId304"/>
      </mc:Fallback>
    </mc:AlternateContent>
    <mc:AlternateContent xmlns:mc="http://schemas.openxmlformats.org/markup-compatibility/2006">
      <mc:Choice Requires="x14">
        <oleObject progId="Figura do Microsoft Word " shapeId="17709" r:id="rId305">
          <objectPr defaultSize="0" r:id="rId5">
            <anchor moveWithCells="1" sizeWithCells="1">
              <from>
                <xdr:col>4607</xdr:col>
                <xdr:colOff>238125</xdr:colOff>
                <xdr:row>720887</xdr:row>
                <xdr:rowOff>38100</xdr:rowOff>
              </from>
              <to>
                <xdr:col>4608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709" r:id="rId305"/>
      </mc:Fallback>
    </mc:AlternateContent>
    <mc:AlternateContent xmlns:mc="http://schemas.openxmlformats.org/markup-compatibility/2006">
      <mc:Choice Requires="x14">
        <oleObject progId="Figura do Microsoft Word " shapeId="17710" r:id="rId306">
          <objectPr defaultSize="0" r:id="rId5">
            <anchor moveWithCells="1" sizeWithCells="1">
              <from>
                <xdr:col>4607</xdr:col>
                <xdr:colOff>238125</xdr:colOff>
                <xdr:row>786423</xdr:row>
                <xdr:rowOff>38100</xdr:rowOff>
              </from>
              <to>
                <xdr:col>4608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710" r:id="rId306"/>
      </mc:Fallback>
    </mc:AlternateContent>
    <mc:AlternateContent xmlns:mc="http://schemas.openxmlformats.org/markup-compatibility/2006">
      <mc:Choice Requires="x14">
        <oleObject progId="Figura do Microsoft Word " shapeId="17711" r:id="rId307">
          <objectPr defaultSize="0" r:id="rId5">
            <anchor moveWithCells="1" sizeWithCells="1">
              <from>
                <xdr:col>4607</xdr:col>
                <xdr:colOff>238125</xdr:colOff>
                <xdr:row>851959</xdr:row>
                <xdr:rowOff>38100</xdr:rowOff>
              </from>
              <to>
                <xdr:col>4608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711" r:id="rId307"/>
      </mc:Fallback>
    </mc:AlternateContent>
    <mc:AlternateContent xmlns:mc="http://schemas.openxmlformats.org/markup-compatibility/2006">
      <mc:Choice Requires="x14">
        <oleObject progId="Figura do Microsoft Word " shapeId="17712" r:id="rId308">
          <objectPr defaultSize="0" r:id="rId5">
            <anchor moveWithCells="1" sizeWithCells="1">
              <from>
                <xdr:col>4607</xdr:col>
                <xdr:colOff>238125</xdr:colOff>
                <xdr:row>917495</xdr:row>
                <xdr:rowOff>38100</xdr:rowOff>
              </from>
              <to>
                <xdr:col>4608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712" r:id="rId308"/>
      </mc:Fallback>
    </mc:AlternateContent>
    <mc:AlternateContent xmlns:mc="http://schemas.openxmlformats.org/markup-compatibility/2006">
      <mc:Choice Requires="x14">
        <oleObject progId="Figura do Microsoft Word " shapeId="17713" r:id="rId309">
          <objectPr defaultSize="0" r:id="rId5">
            <anchor moveWithCells="1" sizeWithCells="1">
              <from>
                <xdr:col>4607</xdr:col>
                <xdr:colOff>238125</xdr:colOff>
                <xdr:row>983031</xdr:row>
                <xdr:rowOff>38100</xdr:rowOff>
              </from>
              <to>
                <xdr:col>4608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713" r:id="rId309"/>
      </mc:Fallback>
    </mc:AlternateContent>
    <mc:AlternateContent xmlns:mc="http://schemas.openxmlformats.org/markup-compatibility/2006">
      <mc:Choice Requires="x14">
        <oleObject progId="Figura do Microsoft Word " shapeId="17714" r:id="rId310">
          <objectPr defaultSize="0" r:id="rId5">
            <anchor moveWithCells="1" sizeWithCells="1">
              <from>
                <xdr:col>4863</xdr:col>
                <xdr:colOff>238125</xdr:colOff>
                <xdr:row>0</xdr:row>
                <xdr:rowOff>38100</xdr:rowOff>
              </from>
              <to>
                <xdr:col>4864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714" r:id="rId310"/>
      </mc:Fallback>
    </mc:AlternateContent>
    <mc:AlternateContent xmlns:mc="http://schemas.openxmlformats.org/markup-compatibility/2006">
      <mc:Choice Requires="x14">
        <oleObject progId="Figura do Microsoft Word " shapeId="17715" r:id="rId311">
          <objectPr defaultSize="0" r:id="rId5">
            <anchor moveWithCells="1" sizeWithCells="1">
              <from>
                <xdr:col>4863</xdr:col>
                <xdr:colOff>238125</xdr:colOff>
                <xdr:row>65527</xdr:row>
                <xdr:rowOff>38100</xdr:rowOff>
              </from>
              <to>
                <xdr:col>4864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715" r:id="rId311"/>
      </mc:Fallback>
    </mc:AlternateContent>
    <mc:AlternateContent xmlns:mc="http://schemas.openxmlformats.org/markup-compatibility/2006">
      <mc:Choice Requires="x14">
        <oleObject progId="Figura do Microsoft Word " shapeId="17716" r:id="rId312">
          <objectPr defaultSize="0" r:id="rId5">
            <anchor moveWithCells="1" sizeWithCells="1">
              <from>
                <xdr:col>4863</xdr:col>
                <xdr:colOff>238125</xdr:colOff>
                <xdr:row>131063</xdr:row>
                <xdr:rowOff>38100</xdr:rowOff>
              </from>
              <to>
                <xdr:col>4864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16" r:id="rId312"/>
      </mc:Fallback>
    </mc:AlternateContent>
    <mc:AlternateContent xmlns:mc="http://schemas.openxmlformats.org/markup-compatibility/2006">
      <mc:Choice Requires="x14">
        <oleObject progId="Figura do Microsoft Word " shapeId="17717" r:id="rId313">
          <objectPr defaultSize="0" r:id="rId5">
            <anchor moveWithCells="1" sizeWithCells="1">
              <from>
                <xdr:col>4863</xdr:col>
                <xdr:colOff>238125</xdr:colOff>
                <xdr:row>196599</xdr:row>
                <xdr:rowOff>38100</xdr:rowOff>
              </from>
              <to>
                <xdr:col>4864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17" r:id="rId313"/>
      </mc:Fallback>
    </mc:AlternateContent>
    <mc:AlternateContent xmlns:mc="http://schemas.openxmlformats.org/markup-compatibility/2006">
      <mc:Choice Requires="x14">
        <oleObject progId="Figura do Microsoft Word " shapeId="17718" r:id="rId314">
          <objectPr defaultSize="0" r:id="rId5">
            <anchor moveWithCells="1" sizeWithCells="1">
              <from>
                <xdr:col>4863</xdr:col>
                <xdr:colOff>238125</xdr:colOff>
                <xdr:row>262135</xdr:row>
                <xdr:rowOff>38100</xdr:rowOff>
              </from>
              <to>
                <xdr:col>4864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18" r:id="rId314"/>
      </mc:Fallback>
    </mc:AlternateContent>
    <mc:AlternateContent xmlns:mc="http://schemas.openxmlformats.org/markup-compatibility/2006">
      <mc:Choice Requires="x14">
        <oleObject progId="Figura do Microsoft Word " shapeId="17719" r:id="rId315">
          <objectPr defaultSize="0" r:id="rId5">
            <anchor moveWithCells="1" sizeWithCells="1">
              <from>
                <xdr:col>4863</xdr:col>
                <xdr:colOff>238125</xdr:colOff>
                <xdr:row>327671</xdr:row>
                <xdr:rowOff>38100</xdr:rowOff>
              </from>
              <to>
                <xdr:col>4864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19" r:id="rId315"/>
      </mc:Fallback>
    </mc:AlternateContent>
    <mc:AlternateContent xmlns:mc="http://schemas.openxmlformats.org/markup-compatibility/2006">
      <mc:Choice Requires="x14">
        <oleObject progId="Figura do Microsoft Word " shapeId="17720" r:id="rId316">
          <objectPr defaultSize="0" r:id="rId5">
            <anchor moveWithCells="1" sizeWithCells="1">
              <from>
                <xdr:col>4863</xdr:col>
                <xdr:colOff>238125</xdr:colOff>
                <xdr:row>393207</xdr:row>
                <xdr:rowOff>38100</xdr:rowOff>
              </from>
              <to>
                <xdr:col>4864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720" r:id="rId316"/>
      </mc:Fallback>
    </mc:AlternateContent>
    <mc:AlternateContent xmlns:mc="http://schemas.openxmlformats.org/markup-compatibility/2006">
      <mc:Choice Requires="x14">
        <oleObject progId="Figura do Microsoft Word " shapeId="17721" r:id="rId317">
          <objectPr defaultSize="0" r:id="rId5">
            <anchor moveWithCells="1" sizeWithCells="1">
              <from>
                <xdr:col>4863</xdr:col>
                <xdr:colOff>238125</xdr:colOff>
                <xdr:row>458743</xdr:row>
                <xdr:rowOff>38100</xdr:rowOff>
              </from>
              <to>
                <xdr:col>4864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721" r:id="rId317"/>
      </mc:Fallback>
    </mc:AlternateContent>
    <mc:AlternateContent xmlns:mc="http://schemas.openxmlformats.org/markup-compatibility/2006">
      <mc:Choice Requires="x14">
        <oleObject progId="Figura do Microsoft Word " shapeId="17722" r:id="rId318">
          <objectPr defaultSize="0" r:id="rId5">
            <anchor moveWithCells="1" sizeWithCells="1">
              <from>
                <xdr:col>4863</xdr:col>
                <xdr:colOff>238125</xdr:colOff>
                <xdr:row>524279</xdr:row>
                <xdr:rowOff>38100</xdr:rowOff>
              </from>
              <to>
                <xdr:col>4864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722" r:id="rId318"/>
      </mc:Fallback>
    </mc:AlternateContent>
    <mc:AlternateContent xmlns:mc="http://schemas.openxmlformats.org/markup-compatibility/2006">
      <mc:Choice Requires="x14">
        <oleObject progId="Figura do Microsoft Word " shapeId="17723" r:id="rId319">
          <objectPr defaultSize="0" r:id="rId5">
            <anchor moveWithCells="1" sizeWithCells="1">
              <from>
                <xdr:col>4863</xdr:col>
                <xdr:colOff>238125</xdr:colOff>
                <xdr:row>589815</xdr:row>
                <xdr:rowOff>38100</xdr:rowOff>
              </from>
              <to>
                <xdr:col>4864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723" r:id="rId319"/>
      </mc:Fallback>
    </mc:AlternateContent>
    <mc:AlternateContent xmlns:mc="http://schemas.openxmlformats.org/markup-compatibility/2006">
      <mc:Choice Requires="x14">
        <oleObject progId="Figura do Microsoft Word " shapeId="17724" r:id="rId320">
          <objectPr defaultSize="0" r:id="rId5">
            <anchor moveWithCells="1" sizeWithCells="1">
              <from>
                <xdr:col>4863</xdr:col>
                <xdr:colOff>238125</xdr:colOff>
                <xdr:row>655351</xdr:row>
                <xdr:rowOff>38100</xdr:rowOff>
              </from>
              <to>
                <xdr:col>4864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724" r:id="rId320"/>
      </mc:Fallback>
    </mc:AlternateContent>
    <mc:AlternateContent xmlns:mc="http://schemas.openxmlformats.org/markup-compatibility/2006">
      <mc:Choice Requires="x14">
        <oleObject progId="Figura do Microsoft Word " shapeId="17725" r:id="rId321">
          <objectPr defaultSize="0" r:id="rId5">
            <anchor moveWithCells="1" sizeWithCells="1">
              <from>
                <xdr:col>4863</xdr:col>
                <xdr:colOff>238125</xdr:colOff>
                <xdr:row>720887</xdr:row>
                <xdr:rowOff>38100</xdr:rowOff>
              </from>
              <to>
                <xdr:col>4864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725" r:id="rId321"/>
      </mc:Fallback>
    </mc:AlternateContent>
    <mc:AlternateContent xmlns:mc="http://schemas.openxmlformats.org/markup-compatibility/2006">
      <mc:Choice Requires="x14">
        <oleObject progId="Figura do Microsoft Word " shapeId="17726" r:id="rId322">
          <objectPr defaultSize="0" r:id="rId5">
            <anchor moveWithCells="1" sizeWithCells="1">
              <from>
                <xdr:col>4863</xdr:col>
                <xdr:colOff>238125</xdr:colOff>
                <xdr:row>786423</xdr:row>
                <xdr:rowOff>38100</xdr:rowOff>
              </from>
              <to>
                <xdr:col>4864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726" r:id="rId322"/>
      </mc:Fallback>
    </mc:AlternateContent>
    <mc:AlternateContent xmlns:mc="http://schemas.openxmlformats.org/markup-compatibility/2006">
      <mc:Choice Requires="x14">
        <oleObject progId="Figura do Microsoft Word " shapeId="17727" r:id="rId323">
          <objectPr defaultSize="0" r:id="rId5">
            <anchor moveWithCells="1" sizeWithCells="1">
              <from>
                <xdr:col>4863</xdr:col>
                <xdr:colOff>238125</xdr:colOff>
                <xdr:row>851959</xdr:row>
                <xdr:rowOff>38100</xdr:rowOff>
              </from>
              <to>
                <xdr:col>4864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727" r:id="rId323"/>
      </mc:Fallback>
    </mc:AlternateContent>
    <mc:AlternateContent xmlns:mc="http://schemas.openxmlformats.org/markup-compatibility/2006">
      <mc:Choice Requires="x14">
        <oleObject progId="Figura do Microsoft Word " shapeId="17728" r:id="rId324">
          <objectPr defaultSize="0" r:id="rId5">
            <anchor moveWithCells="1" sizeWithCells="1">
              <from>
                <xdr:col>4863</xdr:col>
                <xdr:colOff>238125</xdr:colOff>
                <xdr:row>917495</xdr:row>
                <xdr:rowOff>38100</xdr:rowOff>
              </from>
              <to>
                <xdr:col>4864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728" r:id="rId324"/>
      </mc:Fallback>
    </mc:AlternateContent>
    <mc:AlternateContent xmlns:mc="http://schemas.openxmlformats.org/markup-compatibility/2006">
      <mc:Choice Requires="x14">
        <oleObject progId="Figura do Microsoft Word " shapeId="17729" r:id="rId325">
          <objectPr defaultSize="0" r:id="rId5">
            <anchor moveWithCells="1" sizeWithCells="1">
              <from>
                <xdr:col>4863</xdr:col>
                <xdr:colOff>238125</xdr:colOff>
                <xdr:row>983031</xdr:row>
                <xdr:rowOff>38100</xdr:rowOff>
              </from>
              <to>
                <xdr:col>4864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729" r:id="rId325"/>
      </mc:Fallback>
    </mc:AlternateContent>
    <mc:AlternateContent xmlns:mc="http://schemas.openxmlformats.org/markup-compatibility/2006">
      <mc:Choice Requires="x14">
        <oleObject progId="Figura do Microsoft Word " shapeId="17730" r:id="rId326">
          <objectPr defaultSize="0" r:id="rId5">
            <anchor moveWithCells="1" sizeWithCells="1">
              <from>
                <xdr:col>5119</xdr:col>
                <xdr:colOff>238125</xdr:colOff>
                <xdr:row>0</xdr:row>
                <xdr:rowOff>38100</xdr:rowOff>
              </from>
              <to>
                <xdr:col>5120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730" r:id="rId326"/>
      </mc:Fallback>
    </mc:AlternateContent>
    <mc:AlternateContent xmlns:mc="http://schemas.openxmlformats.org/markup-compatibility/2006">
      <mc:Choice Requires="x14">
        <oleObject progId="Figura do Microsoft Word " shapeId="17731" r:id="rId327">
          <objectPr defaultSize="0" r:id="rId5">
            <anchor moveWithCells="1" sizeWithCells="1">
              <from>
                <xdr:col>5119</xdr:col>
                <xdr:colOff>238125</xdr:colOff>
                <xdr:row>65527</xdr:row>
                <xdr:rowOff>38100</xdr:rowOff>
              </from>
              <to>
                <xdr:col>5120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731" r:id="rId327"/>
      </mc:Fallback>
    </mc:AlternateContent>
    <mc:AlternateContent xmlns:mc="http://schemas.openxmlformats.org/markup-compatibility/2006">
      <mc:Choice Requires="x14">
        <oleObject progId="Figura do Microsoft Word " shapeId="17732" r:id="rId328">
          <objectPr defaultSize="0" r:id="rId5">
            <anchor moveWithCells="1" sizeWithCells="1">
              <from>
                <xdr:col>5119</xdr:col>
                <xdr:colOff>238125</xdr:colOff>
                <xdr:row>131063</xdr:row>
                <xdr:rowOff>38100</xdr:rowOff>
              </from>
              <to>
                <xdr:col>5120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32" r:id="rId328"/>
      </mc:Fallback>
    </mc:AlternateContent>
    <mc:AlternateContent xmlns:mc="http://schemas.openxmlformats.org/markup-compatibility/2006">
      <mc:Choice Requires="x14">
        <oleObject progId="Figura do Microsoft Word " shapeId="17733" r:id="rId329">
          <objectPr defaultSize="0" r:id="rId5">
            <anchor moveWithCells="1" sizeWithCells="1">
              <from>
                <xdr:col>5119</xdr:col>
                <xdr:colOff>238125</xdr:colOff>
                <xdr:row>196599</xdr:row>
                <xdr:rowOff>38100</xdr:rowOff>
              </from>
              <to>
                <xdr:col>5120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33" r:id="rId329"/>
      </mc:Fallback>
    </mc:AlternateContent>
    <mc:AlternateContent xmlns:mc="http://schemas.openxmlformats.org/markup-compatibility/2006">
      <mc:Choice Requires="x14">
        <oleObject progId="Figura do Microsoft Word " shapeId="17734" r:id="rId330">
          <objectPr defaultSize="0" r:id="rId5">
            <anchor moveWithCells="1" sizeWithCells="1">
              <from>
                <xdr:col>5119</xdr:col>
                <xdr:colOff>238125</xdr:colOff>
                <xdr:row>262135</xdr:row>
                <xdr:rowOff>38100</xdr:rowOff>
              </from>
              <to>
                <xdr:col>5120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34" r:id="rId330"/>
      </mc:Fallback>
    </mc:AlternateContent>
    <mc:AlternateContent xmlns:mc="http://schemas.openxmlformats.org/markup-compatibility/2006">
      <mc:Choice Requires="x14">
        <oleObject progId="Figura do Microsoft Word " shapeId="17735" r:id="rId331">
          <objectPr defaultSize="0" r:id="rId5">
            <anchor moveWithCells="1" sizeWithCells="1">
              <from>
                <xdr:col>5119</xdr:col>
                <xdr:colOff>238125</xdr:colOff>
                <xdr:row>327671</xdr:row>
                <xdr:rowOff>38100</xdr:rowOff>
              </from>
              <to>
                <xdr:col>5120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35" r:id="rId331"/>
      </mc:Fallback>
    </mc:AlternateContent>
    <mc:AlternateContent xmlns:mc="http://schemas.openxmlformats.org/markup-compatibility/2006">
      <mc:Choice Requires="x14">
        <oleObject progId="Figura do Microsoft Word " shapeId="17736" r:id="rId332">
          <objectPr defaultSize="0" r:id="rId5">
            <anchor moveWithCells="1" sizeWithCells="1">
              <from>
                <xdr:col>5119</xdr:col>
                <xdr:colOff>238125</xdr:colOff>
                <xdr:row>393207</xdr:row>
                <xdr:rowOff>38100</xdr:rowOff>
              </from>
              <to>
                <xdr:col>5120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736" r:id="rId332"/>
      </mc:Fallback>
    </mc:AlternateContent>
    <mc:AlternateContent xmlns:mc="http://schemas.openxmlformats.org/markup-compatibility/2006">
      <mc:Choice Requires="x14">
        <oleObject progId="Figura do Microsoft Word " shapeId="17737" r:id="rId333">
          <objectPr defaultSize="0" r:id="rId5">
            <anchor moveWithCells="1" sizeWithCells="1">
              <from>
                <xdr:col>5119</xdr:col>
                <xdr:colOff>238125</xdr:colOff>
                <xdr:row>458743</xdr:row>
                <xdr:rowOff>38100</xdr:rowOff>
              </from>
              <to>
                <xdr:col>5120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737" r:id="rId333"/>
      </mc:Fallback>
    </mc:AlternateContent>
    <mc:AlternateContent xmlns:mc="http://schemas.openxmlformats.org/markup-compatibility/2006">
      <mc:Choice Requires="x14">
        <oleObject progId="Figura do Microsoft Word " shapeId="17738" r:id="rId334">
          <objectPr defaultSize="0" r:id="rId5">
            <anchor moveWithCells="1" sizeWithCells="1">
              <from>
                <xdr:col>5119</xdr:col>
                <xdr:colOff>238125</xdr:colOff>
                <xdr:row>524279</xdr:row>
                <xdr:rowOff>38100</xdr:rowOff>
              </from>
              <to>
                <xdr:col>5120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738" r:id="rId334"/>
      </mc:Fallback>
    </mc:AlternateContent>
    <mc:AlternateContent xmlns:mc="http://schemas.openxmlformats.org/markup-compatibility/2006">
      <mc:Choice Requires="x14">
        <oleObject progId="Figura do Microsoft Word " shapeId="17739" r:id="rId335">
          <objectPr defaultSize="0" r:id="rId5">
            <anchor moveWithCells="1" sizeWithCells="1">
              <from>
                <xdr:col>5119</xdr:col>
                <xdr:colOff>238125</xdr:colOff>
                <xdr:row>589815</xdr:row>
                <xdr:rowOff>38100</xdr:rowOff>
              </from>
              <to>
                <xdr:col>5120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739" r:id="rId335"/>
      </mc:Fallback>
    </mc:AlternateContent>
    <mc:AlternateContent xmlns:mc="http://schemas.openxmlformats.org/markup-compatibility/2006">
      <mc:Choice Requires="x14">
        <oleObject progId="Figura do Microsoft Word " shapeId="17740" r:id="rId336">
          <objectPr defaultSize="0" r:id="rId5">
            <anchor moveWithCells="1" sizeWithCells="1">
              <from>
                <xdr:col>5119</xdr:col>
                <xdr:colOff>238125</xdr:colOff>
                <xdr:row>655351</xdr:row>
                <xdr:rowOff>38100</xdr:rowOff>
              </from>
              <to>
                <xdr:col>5120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740" r:id="rId336"/>
      </mc:Fallback>
    </mc:AlternateContent>
    <mc:AlternateContent xmlns:mc="http://schemas.openxmlformats.org/markup-compatibility/2006">
      <mc:Choice Requires="x14">
        <oleObject progId="Figura do Microsoft Word " shapeId="17741" r:id="rId337">
          <objectPr defaultSize="0" r:id="rId5">
            <anchor moveWithCells="1" sizeWithCells="1">
              <from>
                <xdr:col>5119</xdr:col>
                <xdr:colOff>238125</xdr:colOff>
                <xdr:row>720887</xdr:row>
                <xdr:rowOff>38100</xdr:rowOff>
              </from>
              <to>
                <xdr:col>5120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741" r:id="rId337"/>
      </mc:Fallback>
    </mc:AlternateContent>
    <mc:AlternateContent xmlns:mc="http://schemas.openxmlformats.org/markup-compatibility/2006">
      <mc:Choice Requires="x14">
        <oleObject progId="Figura do Microsoft Word " shapeId="17742" r:id="rId338">
          <objectPr defaultSize="0" r:id="rId5">
            <anchor moveWithCells="1" sizeWithCells="1">
              <from>
                <xdr:col>5119</xdr:col>
                <xdr:colOff>238125</xdr:colOff>
                <xdr:row>786423</xdr:row>
                <xdr:rowOff>38100</xdr:rowOff>
              </from>
              <to>
                <xdr:col>5120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742" r:id="rId338"/>
      </mc:Fallback>
    </mc:AlternateContent>
    <mc:AlternateContent xmlns:mc="http://schemas.openxmlformats.org/markup-compatibility/2006">
      <mc:Choice Requires="x14">
        <oleObject progId="Figura do Microsoft Word " shapeId="17743" r:id="rId339">
          <objectPr defaultSize="0" r:id="rId5">
            <anchor moveWithCells="1" sizeWithCells="1">
              <from>
                <xdr:col>5119</xdr:col>
                <xdr:colOff>238125</xdr:colOff>
                <xdr:row>851959</xdr:row>
                <xdr:rowOff>38100</xdr:rowOff>
              </from>
              <to>
                <xdr:col>5120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743" r:id="rId339"/>
      </mc:Fallback>
    </mc:AlternateContent>
    <mc:AlternateContent xmlns:mc="http://schemas.openxmlformats.org/markup-compatibility/2006">
      <mc:Choice Requires="x14">
        <oleObject progId="Figura do Microsoft Word " shapeId="17744" r:id="rId340">
          <objectPr defaultSize="0" r:id="rId5">
            <anchor moveWithCells="1" sizeWithCells="1">
              <from>
                <xdr:col>5119</xdr:col>
                <xdr:colOff>238125</xdr:colOff>
                <xdr:row>917495</xdr:row>
                <xdr:rowOff>38100</xdr:rowOff>
              </from>
              <to>
                <xdr:col>5120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744" r:id="rId340"/>
      </mc:Fallback>
    </mc:AlternateContent>
    <mc:AlternateContent xmlns:mc="http://schemas.openxmlformats.org/markup-compatibility/2006">
      <mc:Choice Requires="x14">
        <oleObject progId="Figura do Microsoft Word " shapeId="17745" r:id="rId341">
          <objectPr defaultSize="0" r:id="rId5">
            <anchor moveWithCells="1" sizeWithCells="1">
              <from>
                <xdr:col>5119</xdr:col>
                <xdr:colOff>238125</xdr:colOff>
                <xdr:row>983031</xdr:row>
                <xdr:rowOff>38100</xdr:rowOff>
              </from>
              <to>
                <xdr:col>5120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745" r:id="rId341"/>
      </mc:Fallback>
    </mc:AlternateContent>
    <mc:AlternateContent xmlns:mc="http://schemas.openxmlformats.org/markup-compatibility/2006">
      <mc:Choice Requires="x14">
        <oleObject progId="Figura do Microsoft Word " shapeId="17746" r:id="rId342">
          <objectPr defaultSize="0" r:id="rId5">
            <anchor moveWithCells="1" sizeWithCells="1">
              <from>
                <xdr:col>5375</xdr:col>
                <xdr:colOff>238125</xdr:colOff>
                <xdr:row>0</xdr:row>
                <xdr:rowOff>38100</xdr:rowOff>
              </from>
              <to>
                <xdr:col>5376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746" r:id="rId342"/>
      </mc:Fallback>
    </mc:AlternateContent>
    <mc:AlternateContent xmlns:mc="http://schemas.openxmlformats.org/markup-compatibility/2006">
      <mc:Choice Requires="x14">
        <oleObject progId="Figura do Microsoft Word " shapeId="17747" r:id="rId343">
          <objectPr defaultSize="0" r:id="rId5">
            <anchor moveWithCells="1" sizeWithCells="1">
              <from>
                <xdr:col>5375</xdr:col>
                <xdr:colOff>238125</xdr:colOff>
                <xdr:row>65527</xdr:row>
                <xdr:rowOff>38100</xdr:rowOff>
              </from>
              <to>
                <xdr:col>5376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747" r:id="rId343"/>
      </mc:Fallback>
    </mc:AlternateContent>
    <mc:AlternateContent xmlns:mc="http://schemas.openxmlformats.org/markup-compatibility/2006">
      <mc:Choice Requires="x14">
        <oleObject progId="Figura do Microsoft Word " shapeId="17748" r:id="rId344">
          <objectPr defaultSize="0" r:id="rId5">
            <anchor moveWithCells="1" sizeWithCells="1">
              <from>
                <xdr:col>5375</xdr:col>
                <xdr:colOff>238125</xdr:colOff>
                <xdr:row>131063</xdr:row>
                <xdr:rowOff>38100</xdr:rowOff>
              </from>
              <to>
                <xdr:col>5376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48" r:id="rId344"/>
      </mc:Fallback>
    </mc:AlternateContent>
    <mc:AlternateContent xmlns:mc="http://schemas.openxmlformats.org/markup-compatibility/2006">
      <mc:Choice Requires="x14">
        <oleObject progId="Figura do Microsoft Word " shapeId="17749" r:id="rId345">
          <objectPr defaultSize="0" r:id="rId5">
            <anchor moveWithCells="1" sizeWithCells="1">
              <from>
                <xdr:col>5375</xdr:col>
                <xdr:colOff>238125</xdr:colOff>
                <xdr:row>196599</xdr:row>
                <xdr:rowOff>38100</xdr:rowOff>
              </from>
              <to>
                <xdr:col>5376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49" r:id="rId345"/>
      </mc:Fallback>
    </mc:AlternateContent>
    <mc:AlternateContent xmlns:mc="http://schemas.openxmlformats.org/markup-compatibility/2006">
      <mc:Choice Requires="x14">
        <oleObject progId="Figura do Microsoft Word " shapeId="17750" r:id="rId346">
          <objectPr defaultSize="0" r:id="rId5">
            <anchor moveWithCells="1" sizeWithCells="1">
              <from>
                <xdr:col>5375</xdr:col>
                <xdr:colOff>238125</xdr:colOff>
                <xdr:row>262135</xdr:row>
                <xdr:rowOff>38100</xdr:rowOff>
              </from>
              <to>
                <xdr:col>5376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50" r:id="rId346"/>
      </mc:Fallback>
    </mc:AlternateContent>
    <mc:AlternateContent xmlns:mc="http://schemas.openxmlformats.org/markup-compatibility/2006">
      <mc:Choice Requires="x14">
        <oleObject progId="Figura do Microsoft Word " shapeId="17751" r:id="rId347">
          <objectPr defaultSize="0" r:id="rId5">
            <anchor moveWithCells="1" sizeWithCells="1">
              <from>
                <xdr:col>5375</xdr:col>
                <xdr:colOff>238125</xdr:colOff>
                <xdr:row>327671</xdr:row>
                <xdr:rowOff>38100</xdr:rowOff>
              </from>
              <to>
                <xdr:col>5376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51" r:id="rId347"/>
      </mc:Fallback>
    </mc:AlternateContent>
    <mc:AlternateContent xmlns:mc="http://schemas.openxmlformats.org/markup-compatibility/2006">
      <mc:Choice Requires="x14">
        <oleObject progId="Figura do Microsoft Word " shapeId="17752" r:id="rId348">
          <objectPr defaultSize="0" r:id="rId5">
            <anchor moveWithCells="1" sizeWithCells="1">
              <from>
                <xdr:col>5375</xdr:col>
                <xdr:colOff>238125</xdr:colOff>
                <xdr:row>393207</xdr:row>
                <xdr:rowOff>38100</xdr:rowOff>
              </from>
              <to>
                <xdr:col>5376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752" r:id="rId348"/>
      </mc:Fallback>
    </mc:AlternateContent>
    <mc:AlternateContent xmlns:mc="http://schemas.openxmlformats.org/markup-compatibility/2006">
      <mc:Choice Requires="x14">
        <oleObject progId="Figura do Microsoft Word " shapeId="17753" r:id="rId349">
          <objectPr defaultSize="0" r:id="rId5">
            <anchor moveWithCells="1" sizeWithCells="1">
              <from>
                <xdr:col>5375</xdr:col>
                <xdr:colOff>238125</xdr:colOff>
                <xdr:row>458743</xdr:row>
                <xdr:rowOff>38100</xdr:rowOff>
              </from>
              <to>
                <xdr:col>5376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753" r:id="rId349"/>
      </mc:Fallback>
    </mc:AlternateContent>
    <mc:AlternateContent xmlns:mc="http://schemas.openxmlformats.org/markup-compatibility/2006">
      <mc:Choice Requires="x14">
        <oleObject progId="Figura do Microsoft Word " shapeId="17754" r:id="rId350">
          <objectPr defaultSize="0" r:id="rId5">
            <anchor moveWithCells="1" sizeWithCells="1">
              <from>
                <xdr:col>5375</xdr:col>
                <xdr:colOff>238125</xdr:colOff>
                <xdr:row>524279</xdr:row>
                <xdr:rowOff>38100</xdr:rowOff>
              </from>
              <to>
                <xdr:col>5376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754" r:id="rId350"/>
      </mc:Fallback>
    </mc:AlternateContent>
    <mc:AlternateContent xmlns:mc="http://schemas.openxmlformats.org/markup-compatibility/2006">
      <mc:Choice Requires="x14">
        <oleObject progId="Figura do Microsoft Word " shapeId="17755" r:id="rId351">
          <objectPr defaultSize="0" r:id="rId5">
            <anchor moveWithCells="1" sizeWithCells="1">
              <from>
                <xdr:col>5375</xdr:col>
                <xdr:colOff>238125</xdr:colOff>
                <xdr:row>589815</xdr:row>
                <xdr:rowOff>38100</xdr:rowOff>
              </from>
              <to>
                <xdr:col>5376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755" r:id="rId351"/>
      </mc:Fallback>
    </mc:AlternateContent>
    <mc:AlternateContent xmlns:mc="http://schemas.openxmlformats.org/markup-compatibility/2006">
      <mc:Choice Requires="x14">
        <oleObject progId="Figura do Microsoft Word " shapeId="17756" r:id="rId352">
          <objectPr defaultSize="0" r:id="rId5">
            <anchor moveWithCells="1" sizeWithCells="1">
              <from>
                <xdr:col>5375</xdr:col>
                <xdr:colOff>238125</xdr:colOff>
                <xdr:row>655351</xdr:row>
                <xdr:rowOff>38100</xdr:rowOff>
              </from>
              <to>
                <xdr:col>5376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756" r:id="rId352"/>
      </mc:Fallback>
    </mc:AlternateContent>
    <mc:AlternateContent xmlns:mc="http://schemas.openxmlformats.org/markup-compatibility/2006">
      <mc:Choice Requires="x14">
        <oleObject progId="Figura do Microsoft Word " shapeId="17757" r:id="rId353">
          <objectPr defaultSize="0" r:id="rId5">
            <anchor moveWithCells="1" sizeWithCells="1">
              <from>
                <xdr:col>5375</xdr:col>
                <xdr:colOff>238125</xdr:colOff>
                <xdr:row>720887</xdr:row>
                <xdr:rowOff>38100</xdr:rowOff>
              </from>
              <to>
                <xdr:col>5376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757" r:id="rId353"/>
      </mc:Fallback>
    </mc:AlternateContent>
    <mc:AlternateContent xmlns:mc="http://schemas.openxmlformats.org/markup-compatibility/2006">
      <mc:Choice Requires="x14">
        <oleObject progId="Figura do Microsoft Word " shapeId="17758" r:id="rId354">
          <objectPr defaultSize="0" r:id="rId5">
            <anchor moveWithCells="1" sizeWithCells="1">
              <from>
                <xdr:col>5375</xdr:col>
                <xdr:colOff>238125</xdr:colOff>
                <xdr:row>786423</xdr:row>
                <xdr:rowOff>38100</xdr:rowOff>
              </from>
              <to>
                <xdr:col>5376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758" r:id="rId354"/>
      </mc:Fallback>
    </mc:AlternateContent>
    <mc:AlternateContent xmlns:mc="http://schemas.openxmlformats.org/markup-compatibility/2006">
      <mc:Choice Requires="x14">
        <oleObject progId="Figura do Microsoft Word " shapeId="17759" r:id="rId355">
          <objectPr defaultSize="0" r:id="rId5">
            <anchor moveWithCells="1" sizeWithCells="1">
              <from>
                <xdr:col>5375</xdr:col>
                <xdr:colOff>238125</xdr:colOff>
                <xdr:row>851959</xdr:row>
                <xdr:rowOff>38100</xdr:rowOff>
              </from>
              <to>
                <xdr:col>5376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759" r:id="rId355"/>
      </mc:Fallback>
    </mc:AlternateContent>
    <mc:AlternateContent xmlns:mc="http://schemas.openxmlformats.org/markup-compatibility/2006">
      <mc:Choice Requires="x14">
        <oleObject progId="Figura do Microsoft Word " shapeId="17760" r:id="rId356">
          <objectPr defaultSize="0" r:id="rId5">
            <anchor moveWithCells="1" sizeWithCells="1">
              <from>
                <xdr:col>5375</xdr:col>
                <xdr:colOff>238125</xdr:colOff>
                <xdr:row>917495</xdr:row>
                <xdr:rowOff>38100</xdr:rowOff>
              </from>
              <to>
                <xdr:col>5376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760" r:id="rId356"/>
      </mc:Fallback>
    </mc:AlternateContent>
    <mc:AlternateContent xmlns:mc="http://schemas.openxmlformats.org/markup-compatibility/2006">
      <mc:Choice Requires="x14">
        <oleObject progId="Figura do Microsoft Word " shapeId="17761" r:id="rId357">
          <objectPr defaultSize="0" r:id="rId5">
            <anchor moveWithCells="1" sizeWithCells="1">
              <from>
                <xdr:col>5375</xdr:col>
                <xdr:colOff>238125</xdr:colOff>
                <xdr:row>983031</xdr:row>
                <xdr:rowOff>38100</xdr:rowOff>
              </from>
              <to>
                <xdr:col>5376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761" r:id="rId357"/>
      </mc:Fallback>
    </mc:AlternateContent>
    <mc:AlternateContent xmlns:mc="http://schemas.openxmlformats.org/markup-compatibility/2006">
      <mc:Choice Requires="x14">
        <oleObject progId="Figura do Microsoft Word " shapeId="17762" r:id="rId358">
          <objectPr defaultSize="0" r:id="rId5">
            <anchor moveWithCells="1" sizeWithCells="1">
              <from>
                <xdr:col>5631</xdr:col>
                <xdr:colOff>238125</xdr:colOff>
                <xdr:row>0</xdr:row>
                <xdr:rowOff>38100</xdr:rowOff>
              </from>
              <to>
                <xdr:col>5632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762" r:id="rId358"/>
      </mc:Fallback>
    </mc:AlternateContent>
    <mc:AlternateContent xmlns:mc="http://schemas.openxmlformats.org/markup-compatibility/2006">
      <mc:Choice Requires="x14">
        <oleObject progId="Figura do Microsoft Word " shapeId="17763" r:id="rId359">
          <objectPr defaultSize="0" r:id="rId5">
            <anchor moveWithCells="1" sizeWithCells="1">
              <from>
                <xdr:col>5631</xdr:col>
                <xdr:colOff>238125</xdr:colOff>
                <xdr:row>65527</xdr:row>
                <xdr:rowOff>38100</xdr:rowOff>
              </from>
              <to>
                <xdr:col>5632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763" r:id="rId359"/>
      </mc:Fallback>
    </mc:AlternateContent>
    <mc:AlternateContent xmlns:mc="http://schemas.openxmlformats.org/markup-compatibility/2006">
      <mc:Choice Requires="x14">
        <oleObject progId="Figura do Microsoft Word " shapeId="17764" r:id="rId360">
          <objectPr defaultSize="0" r:id="rId5">
            <anchor moveWithCells="1" sizeWithCells="1">
              <from>
                <xdr:col>5631</xdr:col>
                <xdr:colOff>238125</xdr:colOff>
                <xdr:row>131063</xdr:row>
                <xdr:rowOff>38100</xdr:rowOff>
              </from>
              <to>
                <xdr:col>5632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64" r:id="rId360"/>
      </mc:Fallback>
    </mc:AlternateContent>
    <mc:AlternateContent xmlns:mc="http://schemas.openxmlformats.org/markup-compatibility/2006">
      <mc:Choice Requires="x14">
        <oleObject progId="Figura do Microsoft Word " shapeId="17765" r:id="rId361">
          <objectPr defaultSize="0" r:id="rId5">
            <anchor moveWithCells="1" sizeWithCells="1">
              <from>
                <xdr:col>5631</xdr:col>
                <xdr:colOff>238125</xdr:colOff>
                <xdr:row>196599</xdr:row>
                <xdr:rowOff>38100</xdr:rowOff>
              </from>
              <to>
                <xdr:col>5632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65" r:id="rId361"/>
      </mc:Fallback>
    </mc:AlternateContent>
    <mc:AlternateContent xmlns:mc="http://schemas.openxmlformats.org/markup-compatibility/2006">
      <mc:Choice Requires="x14">
        <oleObject progId="Figura do Microsoft Word " shapeId="17766" r:id="rId362">
          <objectPr defaultSize="0" r:id="rId5">
            <anchor moveWithCells="1" sizeWithCells="1">
              <from>
                <xdr:col>5631</xdr:col>
                <xdr:colOff>238125</xdr:colOff>
                <xdr:row>262135</xdr:row>
                <xdr:rowOff>38100</xdr:rowOff>
              </from>
              <to>
                <xdr:col>5632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66" r:id="rId362"/>
      </mc:Fallback>
    </mc:AlternateContent>
    <mc:AlternateContent xmlns:mc="http://schemas.openxmlformats.org/markup-compatibility/2006">
      <mc:Choice Requires="x14">
        <oleObject progId="Figura do Microsoft Word " shapeId="17767" r:id="rId363">
          <objectPr defaultSize="0" r:id="rId5">
            <anchor moveWithCells="1" sizeWithCells="1">
              <from>
                <xdr:col>5631</xdr:col>
                <xdr:colOff>238125</xdr:colOff>
                <xdr:row>327671</xdr:row>
                <xdr:rowOff>38100</xdr:rowOff>
              </from>
              <to>
                <xdr:col>5632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67" r:id="rId363"/>
      </mc:Fallback>
    </mc:AlternateContent>
    <mc:AlternateContent xmlns:mc="http://schemas.openxmlformats.org/markup-compatibility/2006">
      <mc:Choice Requires="x14">
        <oleObject progId="Figura do Microsoft Word " shapeId="17768" r:id="rId364">
          <objectPr defaultSize="0" r:id="rId5">
            <anchor moveWithCells="1" sizeWithCells="1">
              <from>
                <xdr:col>5631</xdr:col>
                <xdr:colOff>238125</xdr:colOff>
                <xdr:row>393207</xdr:row>
                <xdr:rowOff>38100</xdr:rowOff>
              </from>
              <to>
                <xdr:col>5632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768" r:id="rId364"/>
      </mc:Fallback>
    </mc:AlternateContent>
    <mc:AlternateContent xmlns:mc="http://schemas.openxmlformats.org/markup-compatibility/2006">
      <mc:Choice Requires="x14">
        <oleObject progId="Figura do Microsoft Word " shapeId="17769" r:id="rId365">
          <objectPr defaultSize="0" r:id="rId5">
            <anchor moveWithCells="1" sizeWithCells="1">
              <from>
                <xdr:col>5631</xdr:col>
                <xdr:colOff>238125</xdr:colOff>
                <xdr:row>458743</xdr:row>
                <xdr:rowOff>38100</xdr:rowOff>
              </from>
              <to>
                <xdr:col>5632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769" r:id="rId365"/>
      </mc:Fallback>
    </mc:AlternateContent>
    <mc:AlternateContent xmlns:mc="http://schemas.openxmlformats.org/markup-compatibility/2006">
      <mc:Choice Requires="x14">
        <oleObject progId="Figura do Microsoft Word " shapeId="17770" r:id="rId366">
          <objectPr defaultSize="0" r:id="rId5">
            <anchor moveWithCells="1" sizeWithCells="1">
              <from>
                <xdr:col>5631</xdr:col>
                <xdr:colOff>238125</xdr:colOff>
                <xdr:row>524279</xdr:row>
                <xdr:rowOff>38100</xdr:rowOff>
              </from>
              <to>
                <xdr:col>5632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770" r:id="rId366"/>
      </mc:Fallback>
    </mc:AlternateContent>
    <mc:AlternateContent xmlns:mc="http://schemas.openxmlformats.org/markup-compatibility/2006">
      <mc:Choice Requires="x14">
        <oleObject progId="Figura do Microsoft Word " shapeId="17771" r:id="rId367">
          <objectPr defaultSize="0" r:id="rId5">
            <anchor moveWithCells="1" sizeWithCells="1">
              <from>
                <xdr:col>5631</xdr:col>
                <xdr:colOff>238125</xdr:colOff>
                <xdr:row>589815</xdr:row>
                <xdr:rowOff>38100</xdr:rowOff>
              </from>
              <to>
                <xdr:col>5632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771" r:id="rId367"/>
      </mc:Fallback>
    </mc:AlternateContent>
    <mc:AlternateContent xmlns:mc="http://schemas.openxmlformats.org/markup-compatibility/2006">
      <mc:Choice Requires="x14">
        <oleObject progId="Figura do Microsoft Word " shapeId="17772" r:id="rId368">
          <objectPr defaultSize="0" r:id="rId5">
            <anchor moveWithCells="1" sizeWithCells="1">
              <from>
                <xdr:col>5631</xdr:col>
                <xdr:colOff>238125</xdr:colOff>
                <xdr:row>655351</xdr:row>
                <xdr:rowOff>38100</xdr:rowOff>
              </from>
              <to>
                <xdr:col>5632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772" r:id="rId368"/>
      </mc:Fallback>
    </mc:AlternateContent>
    <mc:AlternateContent xmlns:mc="http://schemas.openxmlformats.org/markup-compatibility/2006">
      <mc:Choice Requires="x14">
        <oleObject progId="Figura do Microsoft Word " shapeId="17773" r:id="rId369">
          <objectPr defaultSize="0" r:id="rId5">
            <anchor moveWithCells="1" sizeWithCells="1">
              <from>
                <xdr:col>5631</xdr:col>
                <xdr:colOff>238125</xdr:colOff>
                <xdr:row>720887</xdr:row>
                <xdr:rowOff>38100</xdr:rowOff>
              </from>
              <to>
                <xdr:col>5632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773" r:id="rId369"/>
      </mc:Fallback>
    </mc:AlternateContent>
    <mc:AlternateContent xmlns:mc="http://schemas.openxmlformats.org/markup-compatibility/2006">
      <mc:Choice Requires="x14">
        <oleObject progId="Figura do Microsoft Word " shapeId="17774" r:id="rId370">
          <objectPr defaultSize="0" r:id="rId5">
            <anchor moveWithCells="1" sizeWithCells="1">
              <from>
                <xdr:col>5631</xdr:col>
                <xdr:colOff>238125</xdr:colOff>
                <xdr:row>786423</xdr:row>
                <xdr:rowOff>38100</xdr:rowOff>
              </from>
              <to>
                <xdr:col>5632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774" r:id="rId370"/>
      </mc:Fallback>
    </mc:AlternateContent>
    <mc:AlternateContent xmlns:mc="http://schemas.openxmlformats.org/markup-compatibility/2006">
      <mc:Choice Requires="x14">
        <oleObject progId="Figura do Microsoft Word " shapeId="17775" r:id="rId371">
          <objectPr defaultSize="0" r:id="rId5">
            <anchor moveWithCells="1" sizeWithCells="1">
              <from>
                <xdr:col>5631</xdr:col>
                <xdr:colOff>238125</xdr:colOff>
                <xdr:row>851959</xdr:row>
                <xdr:rowOff>38100</xdr:rowOff>
              </from>
              <to>
                <xdr:col>5632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775" r:id="rId371"/>
      </mc:Fallback>
    </mc:AlternateContent>
    <mc:AlternateContent xmlns:mc="http://schemas.openxmlformats.org/markup-compatibility/2006">
      <mc:Choice Requires="x14">
        <oleObject progId="Figura do Microsoft Word " shapeId="17776" r:id="rId372">
          <objectPr defaultSize="0" r:id="rId5">
            <anchor moveWithCells="1" sizeWithCells="1">
              <from>
                <xdr:col>5631</xdr:col>
                <xdr:colOff>238125</xdr:colOff>
                <xdr:row>917495</xdr:row>
                <xdr:rowOff>38100</xdr:rowOff>
              </from>
              <to>
                <xdr:col>5632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776" r:id="rId372"/>
      </mc:Fallback>
    </mc:AlternateContent>
    <mc:AlternateContent xmlns:mc="http://schemas.openxmlformats.org/markup-compatibility/2006">
      <mc:Choice Requires="x14">
        <oleObject progId="Figura do Microsoft Word " shapeId="17777" r:id="rId373">
          <objectPr defaultSize="0" r:id="rId5">
            <anchor moveWithCells="1" sizeWithCells="1">
              <from>
                <xdr:col>5631</xdr:col>
                <xdr:colOff>238125</xdr:colOff>
                <xdr:row>983031</xdr:row>
                <xdr:rowOff>38100</xdr:rowOff>
              </from>
              <to>
                <xdr:col>5632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777" r:id="rId373"/>
      </mc:Fallback>
    </mc:AlternateContent>
    <mc:AlternateContent xmlns:mc="http://schemas.openxmlformats.org/markup-compatibility/2006">
      <mc:Choice Requires="x14">
        <oleObject progId="Figura do Microsoft Word " shapeId="17778" r:id="rId374">
          <objectPr defaultSize="0" r:id="rId5">
            <anchor moveWithCells="1" sizeWithCells="1">
              <from>
                <xdr:col>5887</xdr:col>
                <xdr:colOff>238125</xdr:colOff>
                <xdr:row>0</xdr:row>
                <xdr:rowOff>38100</xdr:rowOff>
              </from>
              <to>
                <xdr:col>5888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778" r:id="rId374"/>
      </mc:Fallback>
    </mc:AlternateContent>
    <mc:AlternateContent xmlns:mc="http://schemas.openxmlformats.org/markup-compatibility/2006">
      <mc:Choice Requires="x14">
        <oleObject progId="Figura do Microsoft Word " shapeId="17779" r:id="rId375">
          <objectPr defaultSize="0" r:id="rId5">
            <anchor moveWithCells="1" sizeWithCells="1">
              <from>
                <xdr:col>5887</xdr:col>
                <xdr:colOff>238125</xdr:colOff>
                <xdr:row>65527</xdr:row>
                <xdr:rowOff>38100</xdr:rowOff>
              </from>
              <to>
                <xdr:col>5888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779" r:id="rId375"/>
      </mc:Fallback>
    </mc:AlternateContent>
    <mc:AlternateContent xmlns:mc="http://schemas.openxmlformats.org/markup-compatibility/2006">
      <mc:Choice Requires="x14">
        <oleObject progId="Figura do Microsoft Word " shapeId="17780" r:id="rId376">
          <objectPr defaultSize="0" r:id="rId5">
            <anchor moveWithCells="1" sizeWithCells="1">
              <from>
                <xdr:col>5887</xdr:col>
                <xdr:colOff>238125</xdr:colOff>
                <xdr:row>131063</xdr:row>
                <xdr:rowOff>38100</xdr:rowOff>
              </from>
              <to>
                <xdr:col>5888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80" r:id="rId376"/>
      </mc:Fallback>
    </mc:AlternateContent>
    <mc:AlternateContent xmlns:mc="http://schemas.openxmlformats.org/markup-compatibility/2006">
      <mc:Choice Requires="x14">
        <oleObject progId="Figura do Microsoft Word " shapeId="17781" r:id="rId377">
          <objectPr defaultSize="0" r:id="rId5">
            <anchor moveWithCells="1" sizeWithCells="1">
              <from>
                <xdr:col>5887</xdr:col>
                <xdr:colOff>238125</xdr:colOff>
                <xdr:row>196599</xdr:row>
                <xdr:rowOff>38100</xdr:rowOff>
              </from>
              <to>
                <xdr:col>5888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81" r:id="rId377"/>
      </mc:Fallback>
    </mc:AlternateContent>
    <mc:AlternateContent xmlns:mc="http://schemas.openxmlformats.org/markup-compatibility/2006">
      <mc:Choice Requires="x14">
        <oleObject progId="Figura do Microsoft Word " shapeId="17782" r:id="rId378">
          <objectPr defaultSize="0" r:id="rId5">
            <anchor moveWithCells="1" sizeWithCells="1">
              <from>
                <xdr:col>5887</xdr:col>
                <xdr:colOff>238125</xdr:colOff>
                <xdr:row>262135</xdr:row>
                <xdr:rowOff>38100</xdr:rowOff>
              </from>
              <to>
                <xdr:col>5888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82" r:id="rId378"/>
      </mc:Fallback>
    </mc:AlternateContent>
    <mc:AlternateContent xmlns:mc="http://schemas.openxmlformats.org/markup-compatibility/2006">
      <mc:Choice Requires="x14">
        <oleObject progId="Figura do Microsoft Word " shapeId="17783" r:id="rId379">
          <objectPr defaultSize="0" r:id="rId5">
            <anchor moveWithCells="1" sizeWithCells="1">
              <from>
                <xdr:col>5887</xdr:col>
                <xdr:colOff>238125</xdr:colOff>
                <xdr:row>327671</xdr:row>
                <xdr:rowOff>38100</xdr:rowOff>
              </from>
              <to>
                <xdr:col>5888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83" r:id="rId379"/>
      </mc:Fallback>
    </mc:AlternateContent>
    <mc:AlternateContent xmlns:mc="http://schemas.openxmlformats.org/markup-compatibility/2006">
      <mc:Choice Requires="x14">
        <oleObject progId="Figura do Microsoft Word " shapeId="17784" r:id="rId380">
          <objectPr defaultSize="0" r:id="rId5">
            <anchor moveWithCells="1" sizeWithCells="1">
              <from>
                <xdr:col>5887</xdr:col>
                <xdr:colOff>238125</xdr:colOff>
                <xdr:row>393207</xdr:row>
                <xdr:rowOff>38100</xdr:rowOff>
              </from>
              <to>
                <xdr:col>5888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784" r:id="rId380"/>
      </mc:Fallback>
    </mc:AlternateContent>
    <mc:AlternateContent xmlns:mc="http://schemas.openxmlformats.org/markup-compatibility/2006">
      <mc:Choice Requires="x14">
        <oleObject progId="Figura do Microsoft Word " shapeId="17785" r:id="rId381">
          <objectPr defaultSize="0" r:id="rId5">
            <anchor moveWithCells="1" sizeWithCells="1">
              <from>
                <xdr:col>5887</xdr:col>
                <xdr:colOff>238125</xdr:colOff>
                <xdr:row>458743</xdr:row>
                <xdr:rowOff>38100</xdr:rowOff>
              </from>
              <to>
                <xdr:col>5888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785" r:id="rId381"/>
      </mc:Fallback>
    </mc:AlternateContent>
    <mc:AlternateContent xmlns:mc="http://schemas.openxmlformats.org/markup-compatibility/2006">
      <mc:Choice Requires="x14">
        <oleObject progId="Figura do Microsoft Word " shapeId="17786" r:id="rId382">
          <objectPr defaultSize="0" r:id="rId5">
            <anchor moveWithCells="1" sizeWithCells="1">
              <from>
                <xdr:col>5887</xdr:col>
                <xdr:colOff>238125</xdr:colOff>
                <xdr:row>524279</xdr:row>
                <xdr:rowOff>38100</xdr:rowOff>
              </from>
              <to>
                <xdr:col>5888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786" r:id="rId382"/>
      </mc:Fallback>
    </mc:AlternateContent>
    <mc:AlternateContent xmlns:mc="http://schemas.openxmlformats.org/markup-compatibility/2006">
      <mc:Choice Requires="x14">
        <oleObject progId="Figura do Microsoft Word " shapeId="17787" r:id="rId383">
          <objectPr defaultSize="0" r:id="rId5">
            <anchor moveWithCells="1" sizeWithCells="1">
              <from>
                <xdr:col>5887</xdr:col>
                <xdr:colOff>238125</xdr:colOff>
                <xdr:row>589815</xdr:row>
                <xdr:rowOff>38100</xdr:rowOff>
              </from>
              <to>
                <xdr:col>5888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787" r:id="rId383"/>
      </mc:Fallback>
    </mc:AlternateContent>
    <mc:AlternateContent xmlns:mc="http://schemas.openxmlformats.org/markup-compatibility/2006">
      <mc:Choice Requires="x14">
        <oleObject progId="Figura do Microsoft Word " shapeId="17788" r:id="rId384">
          <objectPr defaultSize="0" r:id="rId5">
            <anchor moveWithCells="1" sizeWithCells="1">
              <from>
                <xdr:col>5887</xdr:col>
                <xdr:colOff>238125</xdr:colOff>
                <xdr:row>655351</xdr:row>
                <xdr:rowOff>38100</xdr:rowOff>
              </from>
              <to>
                <xdr:col>5888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788" r:id="rId384"/>
      </mc:Fallback>
    </mc:AlternateContent>
    <mc:AlternateContent xmlns:mc="http://schemas.openxmlformats.org/markup-compatibility/2006">
      <mc:Choice Requires="x14">
        <oleObject progId="Figura do Microsoft Word " shapeId="17789" r:id="rId385">
          <objectPr defaultSize="0" r:id="rId5">
            <anchor moveWithCells="1" sizeWithCells="1">
              <from>
                <xdr:col>5887</xdr:col>
                <xdr:colOff>238125</xdr:colOff>
                <xdr:row>720887</xdr:row>
                <xdr:rowOff>38100</xdr:rowOff>
              </from>
              <to>
                <xdr:col>5888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789" r:id="rId385"/>
      </mc:Fallback>
    </mc:AlternateContent>
    <mc:AlternateContent xmlns:mc="http://schemas.openxmlformats.org/markup-compatibility/2006">
      <mc:Choice Requires="x14">
        <oleObject progId="Figura do Microsoft Word " shapeId="17790" r:id="rId386">
          <objectPr defaultSize="0" r:id="rId5">
            <anchor moveWithCells="1" sizeWithCells="1">
              <from>
                <xdr:col>5887</xdr:col>
                <xdr:colOff>238125</xdr:colOff>
                <xdr:row>786423</xdr:row>
                <xdr:rowOff>38100</xdr:rowOff>
              </from>
              <to>
                <xdr:col>5888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790" r:id="rId386"/>
      </mc:Fallback>
    </mc:AlternateContent>
    <mc:AlternateContent xmlns:mc="http://schemas.openxmlformats.org/markup-compatibility/2006">
      <mc:Choice Requires="x14">
        <oleObject progId="Figura do Microsoft Word " shapeId="17791" r:id="rId387">
          <objectPr defaultSize="0" r:id="rId5">
            <anchor moveWithCells="1" sizeWithCells="1">
              <from>
                <xdr:col>5887</xdr:col>
                <xdr:colOff>238125</xdr:colOff>
                <xdr:row>851959</xdr:row>
                <xdr:rowOff>38100</xdr:rowOff>
              </from>
              <to>
                <xdr:col>5888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791" r:id="rId387"/>
      </mc:Fallback>
    </mc:AlternateContent>
    <mc:AlternateContent xmlns:mc="http://schemas.openxmlformats.org/markup-compatibility/2006">
      <mc:Choice Requires="x14">
        <oleObject progId="Figura do Microsoft Word " shapeId="17792" r:id="rId388">
          <objectPr defaultSize="0" r:id="rId5">
            <anchor moveWithCells="1" sizeWithCells="1">
              <from>
                <xdr:col>5887</xdr:col>
                <xdr:colOff>238125</xdr:colOff>
                <xdr:row>917495</xdr:row>
                <xdr:rowOff>38100</xdr:rowOff>
              </from>
              <to>
                <xdr:col>5888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792" r:id="rId388"/>
      </mc:Fallback>
    </mc:AlternateContent>
    <mc:AlternateContent xmlns:mc="http://schemas.openxmlformats.org/markup-compatibility/2006">
      <mc:Choice Requires="x14">
        <oleObject progId="Figura do Microsoft Word " shapeId="17793" r:id="rId389">
          <objectPr defaultSize="0" r:id="rId5">
            <anchor moveWithCells="1" sizeWithCells="1">
              <from>
                <xdr:col>5887</xdr:col>
                <xdr:colOff>238125</xdr:colOff>
                <xdr:row>983031</xdr:row>
                <xdr:rowOff>38100</xdr:rowOff>
              </from>
              <to>
                <xdr:col>5888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793" r:id="rId389"/>
      </mc:Fallback>
    </mc:AlternateContent>
    <mc:AlternateContent xmlns:mc="http://schemas.openxmlformats.org/markup-compatibility/2006">
      <mc:Choice Requires="x14">
        <oleObject progId="Figura do Microsoft Word " shapeId="17794" r:id="rId390">
          <objectPr defaultSize="0" r:id="rId5">
            <anchor moveWithCells="1" sizeWithCells="1">
              <from>
                <xdr:col>6143</xdr:col>
                <xdr:colOff>238125</xdr:colOff>
                <xdr:row>0</xdr:row>
                <xdr:rowOff>38100</xdr:rowOff>
              </from>
              <to>
                <xdr:col>6144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794" r:id="rId390"/>
      </mc:Fallback>
    </mc:AlternateContent>
    <mc:AlternateContent xmlns:mc="http://schemas.openxmlformats.org/markup-compatibility/2006">
      <mc:Choice Requires="x14">
        <oleObject progId="Figura do Microsoft Word " shapeId="17795" r:id="rId391">
          <objectPr defaultSize="0" r:id="rId5">
            <anchor moveWithCells="1" sizeWithCells="1">
              <from>
                <xdr:col>6143</xdr:col>
                <xdr:colOff>238125</xdr:colOff>
                <xdr:row>65527</xdr:row>
                <xdr:rowOff>38100</xdr:rowOff>
              </from>
              <to>
                <xdr:col>6144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795" r:id="rId391"/>
      </mc:Fallback>
    </mc:AlternateContent>
    <mc:AlternateContent xmlns:mc="http://schemas.openxmlformats.org/markup-compatibility/2006">
      <mc:Choice Requires="x14">
        <oleObject progId="Figura do Microsoft Word " shapeId="17796" r:id="rId392">
          <objectPr defaultSize="0" r:id="rId5">
            <anchor moveWithCells="1" sizeWithCells="1">
              <from>
                <xdr:col>6143</xdr:col>
                <xdr:colOff>238125</xdr:colOff>
                <xdr:row>131063</xdr:row>
                <xdr:rowOff>38100</xdr:rowOff>
              </from>
              <to>
                <xdr:col>6144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796" r:id="rId392"/>
      </mc:Fallback>
    </mc:AlternateContent>
    <mc:AlternateContent xmlns:mc="http://schemas.openxmlformats.org/markup-compatibility/2006">
      <mc:Choice Requires="x14">
        <oleObject progId="Figura do Microsoft Word " shapeId="17797" r:id="rId393">
          <objectPr defaultSize="0" r:id="rId5">
            <anchor moveWithCells="1" sizeWithCells="1">
              <from>
                <xdr:col>6143</xdr:col>
                <xdr:colOff>238125</xdr:colOff>
                <xdr:row>196599</xdr:row>
                <xdr:rowOff>38100</xdr:rowOff>
              </from>
              <to>
                <xdr:col>6144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797" r:id="rId393"/>
      </mc:Fallback>
    </mc:AlternateContent>
    <mc:AlternateContent xmlns:mc="http://schemas.openxmlformats.org/markup-compatibility/2006">
      <mc:Choice Requires="x14">
        <oleObject progId="Figura do Microsoft Word " shapeId="17798" r:id="rId394">
          <objectPr defaultSize="0" r:id="rId5">
            <anchor moveWithCells="1" sizeWithCells="1">
              <from>
                <xdr:col>6143</xdr:col>
                <xdr:colOff>238125</xdr:colOff>
                <xdr:row>262135</xdr:row>
                <xdr:rowOff>38100</xdr:rowOff>
              </from>
              <to>
                <xdr:col>6144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798" r:id="rId394"/>
      </mc:Fallback>
    </mc:AlternateContent>
    <mc:AlternateContent xmlns:mc="http://schemas.openxmlformats.org/markup-compatibility/2006">
      <mc:Choice Requires="x14">
        <oleObject progId="Figura do Microsoft Word " shapeId="17799" r:id="rId395">
          <objectPr defaultSize="0" r:id="rId5">
            <anchor moveWithCells="1" sizeWithCells="1">
              <from>
                <xdr:col>6143</xdr:col>
                <xdr:colOff>238125</xdr:colOff>
                <xdr:row>327671</xdr:row>
                <xdr:rowOff>38100</xdr:rowOff>
              </from>
              <to>
                <xdr:col>6144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799" r:id="rId395"/>
      </mc:Fallback>
    </mc:AlternateContent>
    <mc:AlternateContent xmlns:mc="http://schemas.openxmlformats.org/markup-compatibility/2006">
      <mc:Choice Requires="x14">
        <oleObject progId="Figura do Microsoft Word " shapeId="17800" r:id="rId396">
          <objectPr defaultSize="0" r:id="rId5">
            <anchor moveWithCells="1" sizeWithCells="1">
              <from>
                <xdr:col>6143</xdr:col>
                <xdr:colOff>238125</xdr:colOff>
                <xdr:row>393207</xdr:row>
                <xdr:rowOff>38100</xdr:rowOff>
              </from>
              <to>
                <xdr:col>6144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00" r:id="rId396"/>
      </mc:Fallback>
    </mc:AlternateContent>
    <mc:AlternateContent xmlns:mc="http://schemas.openxmlformats.org/markup-compatibility/2006">
      <mc:Choice Requires="x14">
        <oleObject progId="Figura do Microsoft Word " shapeId="17801" r:id="rId397">
          <objectPr defaultSize="0" r:id="rId5">
            <anchor moveWithCells="1" sizeWithCells="1">
              <from>
                <xdr:col>6143</xdr:col>
                <xdr:colOff>238125</xdr:colOff>
                <xdr:row>458743</xdr:row>
                <xdr:rowOff>38100</xdr:rowOff>
              </from>
              <to>
                <xdr:col>6144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01" r:id="rId397"/>
      </mc:Fallback>
    </mc:AlternateContent>
    <mc:AlternateContent xmlns:mc="http://schemas.openxmlformats.org/markup-compatibility/2006">
      <mc:Choice Requires="x14">
        <oleObject progId="Figura do Microsoft Word " shapeId="17802" r:id="rId398">
          <objectPr defaultSize="0" r:id="rId5">
            <anchor moveWithCells="1" sizeWithCells="1">
              <from>
                <xdr:col>6143</xdr:col>
                <xdr:colOff>238125</xdr:colOff>
                <xdr:row>524279</xdr:row>
                <xdr:rowOff>38100</xdr:rowOff>
              </from>
              <to>
                <xdr:col>6144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02" r:id="rId398"/>
      </mc:Fallback>
    </mc:AlternateContent>
    <mc:AlternateContent xmlns:mc="http://schemas.openxmlformats.org/markup-compatibility/2006">
      <mc:Choice Requires="x14">
        <oleObject progId="Figura do Microsoft Word " shapeId="17803" r:id="rId399">
          <objectPr defaultSize="0" r:id="rId5">
            <anchor moveWithCells="1" sizeWithCells="1">
              <from>
                <xdr:col>6143</xdr:col>
                <xdr:colOff>238125</xdr:colOff>
                <xdr:row>589815</xdr:row>
                <xdr:rowOff>38100</xdr:rowOff>
              </from>
              <to>
                <xdr:col>6144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03" r:id="rId399"/>
      </mc:Fallback>
    </mc:AlternateContent>
    <mc:AlternateContent xmlns:mc="http://schemas.openxmlformats.org/markup-compatibility/2006">
      <mc:Choice Requires="x14">
        <oleObject progId="Figura do Microsoft Word " shapeId="17804" r:id="rId400">
          <objectPr defaultSize="0" r:id="rId5">
            <anchor moveWithCells="1" sizeWithCells="1">
              <from>
                <xdr:col>6143</xdr:col>
                <xdr:colOff>238125</xdr:colOff>
                <xdr:row>655351</xdr:row>
                <xdr:rowOff>38100</xdr:rowOff>
              </from>
              <to>
                <xdr:col>6144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804" r:id="rId400"/>
      </mc:Fallback>
    </mc:AlternateContent>
    <mc:AlternateContent xmlns:mc="http://schemas.openxmlformats.org/markup-compatibility/2006">
      <mc:Choice Requires="x14">
        <oleObject progId="Figura do Microsoft Word " shapeId="17805" r:id="rId401">
          <objectPr defaultSize="0" r:id="rId5">
            <anchor moveWithCells="1" sizeWithCells="1">
              <from>
                <xdr:col>6143</xdr:col>
                <xdr:colOff>238125</xdr:colOff>
                <xdr:row>720887</xdr:row>
                <xdr:rowOff>38100</xdr:rowOff>
              </from>
              <to>
                <xdr:col>6144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805" r:id="rId401"/>
      </mc:Fallback>
    </mc:AlternateContent>
    <mc:AlternateContent xmlns:mc="http://schemas.openxmlformats.org/markup-compatibility/2006">
      <mc:Choice Requires="x14">
        <oleObject progId="Figura do Microsoft Word " shapeId="17806" r:id="rId402">
          <objectPr defaultSize="0" r:id="rId5">
            <anchor moveWithCells="1" sizeWithCells="1">
              <from>
                <xdr:col>6143</xdr:col>
                <xdr:colOff>238125</xdr:colOff>
                <xdr:row>786423</xdr:row>
                <xdr:rowOff>38100</xdr:rowOff>
              </from>
              <to>
                <xdr:col>6144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806" r:id="rId402"/>
      </mc:Fallback>
    </mc:AlternateContent>
    <mc:AlternateContent xmlns:mc="http://schemas.openxmlformats.org/markup-compatibility/2006">
      <mc:Choice Requires="x14">
        <oleObject progId="Figura do Microsoft Word " shapeId="17807" r:id="rId403">
          <objectPr defaultSize="0" r:id="rId5">
            <anchor moveWithCells="1" sizeWithCells="1">
              <from>
                <xdr:col>6143</xdr:col>
                <xdr:colOff>238125</xdr:colOff>
                <xdr:row>851959</xdr:row>
                <xdr:rowOff>38100</xdr:rowOff>
              </from>
              <to>
                <xdr:col>6144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807" r:id="rId403"/>
      </mc:Fallback>
    </mc:AlternateContent>
    <mc:AlternateContent xmlns:mc="http://schemas.openxmlformats.org/markup-compatibility/2006">
      <mc:Choice Requires="x14">
        <oleObject progId="Figura do Microsoft Word " shapeId="17808" r:id="rId404">
          <objectPr defaultSize="0" r:id="rId5">
            <anchor moveWithCells="1" sizeWithCells="1">
              <from>
                <xdr:col>6143</xdr:col>
                <xdr:colOff>238125</xdr:colOff>
                <xdr:row>917495</xdr:row>
                <xdr:rowOff>38100</xdr:rowOff>
              </from>
              <to>
                <xdr:col>6144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808" r:id="rId404"/>
      </mc:Fallback>
    </mc:AlternateContent>
    <mc:AlternateContent xmlns:mc="http://schemas.openxmlformats.org/markup-compatibility/2006">
      <mc:Choice Requires="x14">
        <oleObject progId="Figura do Microsoft Word " shapeId="17809" r:id="rId405">
          <objectPr defaultSize="0" r:id="rId5">
            <anchor moveWithCells="1" sizeWithCells="1">
              <from>
                <xdr:col>6143</xdr:col>
                <xdr:colOff>238125</xdr:colOff>
                <xdr:row>983031</xdr:row>
                <xdr:rowOff>38100</xdr:rowOff>
              </from>
              <to>
                <xdr:col>6144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809" r:id="rId405"/>
      </mc:Fallback>
    </mc:AlternateContent>
    <mc:AlternateContent xmlns:mc="http://schemas.openxmlformats.org/markup-compatibility/2006">
      <mc:Choice Requires="x14">
        <oleObject progId="Figura do Microsoft Word " shapeId="17810" r:id="rId406">
          <objectPr defaultSize="0" r:id="rId5">
            <anchor moveWithCells="1" sizeWithCells="1">
              <from>
                <xdr:col>6399</xdr:col>
                <xdr:colOff>238125</xdr:colOff>
                <xdr:row>0</xdr:row>
                <xdr:rowOff>38100</xdr:rowOff>
              </from>
              <to>
                <xdr:col>6400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810" r:id="rId406"/>
      </mc:Fallback>
    </mc:AlternateContent>
    <mc:AlternateContent xmlns:mc="http://schemas.openxmlformats.org/markup-compatibility/2006">
      <mc:Choice Requires="x14">
        <oleObject progId="Figura do Microsoft Word " shapeId="17811" r:id="rId407">
          <objectPr defaultSize="0" r:id="rId5">
            <anchor moveWithCells="1" sizeWithCells="1">
              <from>
                <xdr:col>6399</xdr:col>
                <xdr:colOff>238125</xdr:colOff>
                <xdr:row>65527</xdr:row>
                <xdr:rowOff>38100</xdr:rowOff>
              </from>
              <to>
                <xdr:col>6400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811" r:id="rId407"/>
      </mc:Fallback>
    </mc:AlternateContent>
    <mc:AlternateContent xmlns:mc="http://schemas.openxmlformats.org/markup-compatibility/2006">
      <mc:Choice Requires="x14">
        <oleObject progId="Figura do Microsoft Word " shapeId="17812" r:id="rId408">
          <objectPr defaultSize="0" r:id="rId5">
            <anchor moveWithCells="1" sizeWithCells="1">
              <from>
                <xdr:col>6399</xdr:col>
                <xdr:colOff>238125</xdr:colOff>
                <xdr:row>131063</xdr:row>
                <xdr:rowOff>38100</xdr:rowOff>
              </from>
              <to>
                <xdr:col>6400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812" r:id="rId408"/>
      </mc:Fallback>
    </mc:AlternateContent>
    <mc:AlternateContent xmlns:mc="http://schemas.openxmlformats.org/markup-compatibility/2006">
      <mc:Choice Requires="x14">
        <oleObject progId="Figura do Microsoft Word " shapeId="17813" r:id="rId409">
          <objectPr defaultSize="0" r:id="rId5">
            <anchor moveWithCells="1" sizeWithCells="1">
              <from>
                <xdr:col>6399</xdr:col>
                <xdr:colOff>238125</xdr:colOff>
                <xdr:row>196599</xdr:row>
                <xdr:rowOff>38100</xdr:rowOff>
              </from>
              <to>
                <xdr:col>6400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813" r:id="rId409"/>
      </mc:Fallback>
    </mc:AlternateContent>
    <mc:AlternateContent xmlns:mc="http://schemas.openxmlformats.org/markup-compatibility/2006">
      <mc:Choice Requires="x14">
        <oleObject progId="Figura do Microsoft Word " shapeId="17814" r:id="rId410">
          <objectPr defaultSize="0" r:id="rId5">
            <anchor moveWithCells="1" sizeWithCells="1">
              <from>
                <xdr:col>6399</xdr:col>
                <xdr:colOff>238125</xdr:colOff>
                <xdr:row>262135</xdr:row>
                <xdr:rowOff>38100</xdr:rowOff>
              </from>
              <to>
                <xdr:col>6400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814" r:id="rId410"/>
      </mc:Fallback>
    </mc:AlternateContent>
    <mc:AlternateContent xmlns:mc="http://schemas.openxmlformats.org/markup-compatibility/2006">
      <mc:Choice Requires="x14">
        <oleObject progId="Figura do Microsoft Word " shapeId="17815" r:id="rId411">
          <objectPr defaultSize="0" r:id="rId5">
            <anchor moveWithCells="1" sizeWithCells="1">
              <from>
                <xdr:col>6399</xdr:col>
                <xdr:colOff>238125</xdr:colOff>
                <xdr:row>327671</xdr:row>
                <xdr:rowOff>38100</xdr:rowOff>
              </from>
              <to>
                <xdr:col>6400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815" r:id="rId411"/>
      </mc:Fallback>
    </mc:AlternateContent>
    <mc:AlternateContent xmlns:mc="http://schemas.openxmlformats.org/markup-compatibility/2006">
      <mc:Choice Requires="x14">
        <oleObject progId="Figura do Microsoft Word " shapeId="17816" r:id="rId412">
          <objectPr defaultSize="0" r:id="rId5">
            <anchor moveWithCells="1" sizeWithCells="1">
              <from>
                <xdr:col>6399</xdr:col>
                <xdr:colOff>238125</xdr:colOff>
                <xdr:row>393207</xdr:row>
                <xdr:rowOff>38100</xdr:rowOff>
              </from>
              <to>
                <xdr:col>6400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16" r:id="rId412"/>
      </mc:Fallback>
    </mc:AlternateContent>
    <mc:AlternateContent xmlns:mc="http://schemas.openxmlformats.org/markup-compatibility/2006">
      <mc:Choice Requires="x14">
        <oleObject progId="Figura do Microsoft Word " shapeId="17817" r:id="rId413">
          <objectPr defaultSize="0" r:id="rId5">
            <anchor moveWithCells="1" sizeWithCells="1">
              <from>
                <xdr:col>6399</xdr:col>
                <xdr:colOff>238125</xdr:colOff>
                <xdr:row>458743</xdr:row>
                <xdr:rowOff>38100</xdr:rowOff>
              </from>
              <to>
                <xdr:col>6400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17" r:id="rId413"/>
      </mc:Fallback>
    </mc:AlternateContent>
    <mc:AlternateContent xmlns:mc="http://schemas.openxmlformats.org/markup-compatibility/2006">
      <mc:Choice Requires="x14">
        <oleObject progId="Figura do Microsoft Word " shapeId="17818" r:id="rId414">
          <objectPr defaultSize="0" r:id="rId5">
            <anchor moveWithCells="1" sizeWithCells="1">
              <from>
                <xdr:col>6399</xdr:col>
                <xdr:colOff>238125</xdr:colOff>
                <xdr:row>524279</xdr:row>
                <xdr:rowOff>38100</xdr:rowOff>
              </from>
              <to>
                <xdr:col>6400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18" r:id="rId414"/>
      </mc:Fallback>
    </mc:AlternateContent>
    <mc:AlternateContent xmlns:mc="http://schemas.openxmlformats.org/markup-compatibility/2006">
      <mc:Choice Requires="x14">
        <oleObject progId="Figura do Microsoft Word " shapeId="17819" r:id="rId415">
          <objectPr defaultSize="0" r:id="rId5">
            <anchor moveWithCells="1" sizeWithCells="1">
              <from>
                <xdr:col>6399</xdr:col>
                <xdr:colOff>238125</xdr:colOff>
                <xdr:row>589815</xdr:row>
                <xdr:rowOff>38100</xdr:rowOff>
              </from>
              <to>
                <xdr:col>6400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19" r:id="rId415"/>
      </mc:Fallback>
    </mc:AlternateContent>
    <mc:AlternateContent xmlns:mc="http://schemas.openxmlformats.org/markup-compatibility/2006">
      <mc:Choice Requires="x14">
        <oleObject progId="Figura do Microsoft Word " shapeId="17820" r:id="rId416">
          <objectPr defaultSize="0" r:id="rId5">
            <anchor moveWithCells="1" sizeWithCells="1">
              <from>
                <xdr:col>6399</xdr:col>
                <xdr:colOff>238125</xdr:colOff>
                <xdr:row>655351</xdr:row>
                <xdr:rowOff>38100</xdr:rowOff>
              </from>
              <to>
                <xdr:col>6400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820" r:id="rId416"/>
      </mc:Fallback>
    </mc:AlternateContent>
    <mc:AlternateContent xmlns:mc="http://schemas.openxmlformats.org/markup-compatibility/2006">
      <mc:Choice Requires="x14">
        <oleObject progId="Figura do Microsoft Word " shapeId="17821" r:id="rId417">
          <objectPr defaultSize="0" r:id="rId5">
            <anchor moveWithCells="1" sizeWithCells="1">
              <from>
                <xdr:col>6399</xdr:col>
                <xdr:colOff>238125</xdr:colOff>
                <xdr:row>720887</xdr:row>
                <xdr:rowOff>38100</xdr:rowOff>
              </from>
              <to>
                <xdr:col>6400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821" r:id="rId417"/>
      </mc:Fallback>
    </mc:AlternateContent>
    <mc:AlternateContent xmlns:mc="http://schemas.openxmlformats.org/markup-compatibility/2006">
      <mc:Choice Requires="x14">
        <oleObject progId="Figura do Microsoft Word " shapeId="17822" r:id="rId418">
          <objectPr defaultSize="0" r:id="rId5">
            <anchor moveWithCells="1" sizeWithCells="1">
              <from>
                <xdr:col>6399</xdr:col>
                <xdr:colOff>238125</xdr:colOff>
                <xdr:row>786423</xdr:row>
                <xdr:rowOff>38100</xdr:rowOff>
              </from>
              <to>
                <xdr:col>6400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822" r:id="rId418"/>
      </mc:Fallback>
    </mc:AlternateContent>
    <mc:AlternateContent xmlns:mc="http://schemas.openxmlformats.org/markup-compatibility/2006">
      <mc:Choice Requires="x14">
        <oleObject progId="Figura do Microsoft Word " shapeId="17823" r:id="rId419">
          <objectPr defaultSize="0" r:id="rId5">
            <anchor moveWithCells="1" sizeWithCells="1">
              <from>
                <xdr:col>6399</xdr:col>
                <xdr:colOff>238125</xdr:colOff>
                <xdr:row>851959</xdr:row>
                <xdr:rowOff>38100</xdr:rowOff>
              </from>
              <to>
                <xdr:col>6400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823" r:id="rId419"/>
      </mc:Fallback>
    </mc:AlternateContent>
    <mc:AlternateContent xmlns:mc="http://schemas.openxmlformats.org/markup-compatibility/2006">
      <mc:Choice Requires="x14">
        <oleObject progId="Figura do Microsoft Word " shapeId="17824" r:id="rId420">
          <objectPr defaultSize="0" r:id="rId5">
            <anchor moveWithCells="1" sizeWithCells="1">
              <from>
                <xdr:col>6399</xdr:col>
                <xdr:colOff>238125</xdr:colOff>
                <xdr:row>917495</xdr:row>
                <xdr:rowOff>38100</xdr:rowOff>
              </from>
              <to>
                <xdr:col>6400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824" r:id="rId420"/>
      </mc:Fallback>
    </mc:AlternateContent>
    <mc:AlternateContent xmlns:mc="http://schemas.openxmlformats.org/markup-compatibility/2006">
      <mc:Choice Requires="x14">
        <oleObject progId="Figura do Microsoft Word " shapeId="17825" r:id="rId421">
          <objectPr defaultSize="0" r:id="rId5">
            <anchor moveWithCells="1" sizeWithCells="1">
              <from>
                <xdr:col>6399</xdr:col>
                <xdr:colOff>238125</xdr:colOff>
                <xdr:row>983031</xdr:row>
                <xdr:rowOff>38100</xdr:rowOff>
              </from>
              <to>
                <xdr:col>6400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825" r:id="rId421"/>
      </mc:Fallback>
    </mc:AlternateContent>
    <mc:AlternateContent xmlns:mc="http://schemas.openxmlformats.org/markup-compatibility/2006">
      <mc:Choice Requires="x14">
        <oleObject progId="Figura do Microsoft Word " shapeId="17826" r:id="rId422">
          <objectPr defaultSize="0" r:id="rId5">
            <anchor moveWithCells="1" sizeWithCells="1">
              <from>
                <xdr:col>6655</xdr:col>
                <xdr:colOff>238125</xdr:colOff>
                <xdr:row>0</xdr:row>
                <xdr:rowOff>38100</xdr:rowOff>
              </from>
              <to>
                <xdr:col>6656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826" r:id="rId422"/>
      </mc:Fallback>
    </mc:AlternateContent>
    <mc:AlternateContent xmlns:mc="http://schemas.openxmlformats.org/markup-compatibility/2006">
      <mc:Choice Requires="x14">
        <oleObject progId="Figura do Microsoft Word " shapeId="17827" r:id="rId423">
          <objectPr defaultSize="0" r:id="rId5">
            <anchor moveWithCells="1" sizeWithCells="1">
              <from>
                <xdr:col>6655</xdr:col>
                <xdr:colOff>238125</xdr:colOff>
                <xdr:row>65527</xdr:row>
                <xdr:rowOff>38100</xdr:rowOff>
              </from>
              <to>
                <xdr:col>6656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827" r:id="rId423"/>
      </mc:Fallback>
    </mc:AlternateContent>
    <mc:AlternateContent xmlns:mc="http://schemas.openxmlformats.org/markup-compatibility/2006">
      <mc:Choice Requires="x14">
        <oleObject progId="Figura do Microsoft Word " shapeId="17828" r:id="rId424">
          <objectPr defaultSize="0" r:id="rId5">
            <anchor moveWithCells="1" sizeWithCells="1">
              <from>
                <xdr:col>6655</xdr:col>
                <xdr:colOff>238125</xdr:colOff>
                <xdr:row>131063</xdr:row>
                <xdr:rowOff>38100</xdr:rowOff>
              </from>
              <to>
                <xdr:col>6656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828" r:id="rId424"/>
      </mc:Fallback>
    </mc:AlternateContent>
    <mc:AlternateContent xmlns:mc="http://schemas.openxmlformats.org/markup-compatibility/2006">
      <mc:Choice Requires="x14">
        <oleObject progId="Figura do Microsoft Word " shapeId="17829" r:id="rId425">
          <objectPr defaultSize="0" r:id="rId5">
            <anchor moveWithCells="1" sizeWithCells="1">
              <from>
                <xdr:col>6655</xdr:col>
                <xdr:colOff>238125</xdr:colOff>
                <xdr:row>196599</xdr:row>
                <xdr:rowOff>38100</xdr:rowOff>
              </from>
              <to>
                <xdr:col>6656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829" r:id="rId425"/>
      </mc:Fallback>
    </mc:AlternateContent>
    <mc:AlternateContent xmlns:mc="http://schemas.openxmlformats.org/markup-compatibility/2006">
      <mc:Choice Requires="x14">
        <oleObject progId="Figura do Microsoft Word " shapeId="17830" r:id="rId426">
          <objectPr defaultSize="0" r:id="rId5">
            <anchor moveWithCells="1" sizeWithCells="1">
              <from>
                <xdr:col>6655</xdr:col>
                <xdr:colOff>238125</xdr:colOff>
                <xdr:row>262135</xdr:row>
                <xdr:rowOff>38100</xdr:rowOff>
              </from>
              <to>
                <xdr:col>6656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830" r:id="rId426"/>
      </mc:Fallback>
    </mc:AlternateContent>
    <mc:AlternateContent xmlns:mc="http://schemas.openxmlformats.org/markup-compatibility/2006">
      <mc:Choice Requires="x14">
        <oleObject progId="Figura do Microsoft Word " shapeId="17831" r:id="rId427">
          <objectPr defaultSize="0" r:id="rId5">
            <anchor moveWithCells="1" sizeWithCells="1">
              <from>
                <xdr:col>6655</xdr:col>
                <xdr:colOff>238125</xdr:colOff>
                <xdr:row>327671</xdr:row>
                <xdr:rowOff>38100</xdr:rowOff>
              </from>
              <to>
                <xdr:col>6656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831" r:id="rId427"/>
      </mc:Fallback>
    </mc:AlternateContent>
    <mc:AlternateContent xmlns:mc="http://schemas.openxmlformats.org/markup-compatibility/2006">
      <mc:Choice Requires="x14">
        <oleObject progId="Figura do Microsoft Word " shapeId="17832" r:id="rId428">
          <objectPr defaultSize="0" r:id="rId5">
            <anchor moveWithCells="1" sizeWithCells="1">
              <from>
                <xdr:col>6655</xdr:col>
                <xdr:colOff>238125</xdr:colOff>
                <xdr:row>393207</xdr:row>
                <xdr:rowOff>38100</xdr:rowOff>
              </from>
              <to>
                <xdr:col>6656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32" r:id="rId428"/>
      </mc:Fallback>
    </mc:AlternateContent>
    <mc:AlternateContent xmlns:mc="http://schemas.openxmlformats.org/markup-compatibility/2006">
      <mc:Choice Requires="x14">
        <oleObject progId="Figura do Microsoft Word " shapeId="17833" r:id="rId429">
          <objectPr defaultSize="0" r:id="rId5">
            <anchor moveWithCells="1" sizeWithCells="1">
              <from>
                <xdr:col>6655</xdr:col>
                <xdr:colOff>238125</xdr:colOff>
                <xdr:row>458743</xdr:row>
                <xdr:rowOff>38100</xdr:rowOff>
              </from>
              <to>
                <xdr:col>6656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33" r:id="rId429"/>
      </mc:Fallback>
    </mc:AlternateContent>
    <mc:AlternateContent xmlns:mc="http://schemas.openxmlformats.org/markup-compatibility/2006">
      <mc:Choice Requires="x14">
        <oleObject progId="Figura do Microsoft Word " shapeId="17834" r:id="rId430">
          <objectPr defaultSize="0" r:id="rId5">
            <anchor moveWithCells="1" sizeWithCells="1">
              <from>
                <xdr:col>6655</xdr:col>
                <xdr:colOff>238125</xdr:colOff>
                <xdr:row>524279</xdr:row>
                <xdr:rowOff>38100</xdr:rowOff>
              </from>
              <to>
                <xdr:col>6656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34" r:id="rId430"/>
      </mc:Fallback>
    </mc:AlternateContent>
    <mc:AlternateContent xmlns:mc="http://schemas.openxmlformats.org/markup-compatibility/2006">
      <mc:Choice Requires="x14">
        <oleObject progId="Figura do Microsoft Word " shapeId="17835" r:id="rId431">
          <objectPr defaultSize="0" r:id="rId5">
            <anchor moveWithCells="1" sizeWithCells="1">
              <from>
                <xdr:col>6655</xdr:col>
                <xdr:colOff>238125</xdr:colOff>
                <xdr:row>589815</xdr:row>
                <xdr:rowOff>38100</xdr:rowOff>
              </from>
              <to>
                <xdr:col>6656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35" r:id="rId431"/>
      </mc:Fallback>
    </mc:AlternateContent>
    <mc:AlternateContent xmlns:mc="http://schemas.openxmlformats.org/markup-compatibility/2006">
      <mc:Choice Requires="x14">
        <oleObject progId="Figura do Microsoft Word " shapeId="17836" r:id="rId432">
          <objectPr defaultSize="0" r:id="rId5">
            <anchor moveWithCells="1" sizeWithCells="1">
              <from>
                <xdr:col>6655</xdr:col>
                <xdr:colOff>238125</xdr:colOff>
                <xdr:row>655351</xdr:row>
                <xdr:rowOff>38100</xdr:rowOff>
              </from>
              <to>
                <xdr:col>6656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836" r:id="rId432"/>
      </mc:Fallback>
    </mc:AlternateContent>
    <mc:AlternateContent xmlns:mc="http://schemas.openxmlformats.org/markup-compatibility/2006">
      <mc:Choice Requires="x14">
        <oleObject progId="Figura do Microsoft Word " shapeId="17837" r:id="rId433">
          <objectPr defaultSize="0" r:id="rId5">
            <anchor moveWithCells="1" sizeWithCells="1">
              <from>
                <xdr:col>6655</xdr:col>
                <xdr:colOff>238125</xdr:colOff>
                <xdr:row>720887</xdr:row>
                <xdr:rowOff>38100</xdr:rowOff>
              </from>
              <to>
                <xdr:col>6656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837" r:id="rId433"/>
      </mc:Fallback>
    </mc:AlternateContent>
    <mc:AlternateContent xmlns:mc="http://schemas.openxmlformats.org/markup-compatibility/2006">
      <mc:Choice Requires="x14">
        <oleObject progId="Figura do Microsoft Word " shapeId="17838" r:id="rId434">
          <objectPr defaultSize="0" r:id="rId5">
            <anchor moveWithCells="1" sizeWithCells="1">
              <from>
                <xdr:col>6655</xdr:col>
                <xdr:colOff>238125</xdr:colOff>
                <xdr:row>786423</xdr:row>
                <xdr:rowOff>38100</xdr:rowOff>
              </from>
              <to>
                <xdr:col>6656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838" r:id="rId434"/>
      </mc:Fallback>
    </mc:AlternateContent>
    <mc:AlternateContent xmlns:mc="http://schemas.openxmlformats.org/markup-compatibility/2006">
      <mc:Choice Requires="x14">
        <oleObject progId="Figura do Microsoft Word " shapeId="17839" r:id="rId435">
          <objectPr defaultSize="0" r:id="rId5">
            <anchor moveWithCells="1" sizeWithCells="1">
              <from>
                <xdr:col>6655</xdr:col>
                <xdr:colOff>238125</xdr:colOff>
                <xdr:row>851959</xdr:row>
                <xdr:rowOff>38100</xdr:rowOff>
              </from>
              <to>
                <xdr:col>6656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839" r:id="rId435"/>
      </mc:Fallback>
    </mc:AlternateContent>
    <mc:AlternateContent xmlns:mc="http://schemas.openxmlformats.org/markup-compatibility/2006">
      <mc:Choice Requires="x14">
        <oleObject progId="Figura do Microsoft Word " shapeId="17840" r:id="rId436">
          <objectPr defaultSize="0" r:id="rId5">
            <anchor moveWithCells="1" sizeWithCells="1">
              <from>
                <xdr:col>6655</xdr:col>
                <xdr:colOff>238125</xdr:colOff>
                <xdr:row>917495</xdr:row>
                <xdr:rowOff>38100</xdr:rowOff>
              </from>
              <to>
                <xdr:col>6656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840" r:id="rId436"/>
      </mc:Fallback>
    </mc:AlternateContent>
    <mc:AlternateContent xmlns:mc="http://schemas.openxmlformats.org/markup-compatibility/2006">
      <mc:Choice Requires="x14">
        <oleObject progId="Figura do Microsoft Word " shapeId="17841" r:id="rId437">
          <objectPr defaultSize="0" r:id="rId5">
            <anchor moveWithCells="1" sizeWithCells="1">
              <from>
                <xdr:col>6655</xdr:col>
                <xdr:colOff>238125</xdr:colOff>
                <xdr:row>983031</xdr:row>
                <xdr:rowOff>38100</xdr:rowOff>
              </from>
              <to>
                <xdr:col>6656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841" r:id="rId437"/>
      </mc:Fallback>
    </mc:AlternateContent>
    <mc:AlternateContent xmlns:mc="http://schemas.openxmlformats.org/markup-compatibility/2006">
      <mc:Choice Requires="x14">
        <oleObject progId="Figura do Microsoft Word " shapeId="17842" r:id="rId438">
          <objectPr defaultSize="0" r:id="rId5">
            <anchor moveWithCells="1" sizeWithCells="1">
              <from>
                <xdr:col>6911</xdr:col>
                <xdr:colOff>238125</xdr:colOff>
                <xdr:row>0</xdr:row>
                <xdr:rowOff>38100</xdr:rowOff>
              </from>
              <to>
                <xdr:col>6912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842" r:id="rId438"/>
      </mc:Fallback>
    </mc:AlternateContent>
    <mc:AlternateContent xmlns:mc="http://schemas.openxmlformats.org/markup-compatibility/2006">
      <mc:Choice Requires="x14">
        <oleObject progId="Figura do Microsoft Word " shapeId="17843" r:id="rId439">
          <objectPr defaultSize="0" r:id="rId5">
            <anchor moveWithCells="1" sizeWithCells="1">
              <from>
                <xdr:col>6911</xdr:col>
                <xdr:colOff>238125</xdr:colOff>
                <xdr:row>65527</xdr:row>
                <xdr:rowOff>38100</xdr:rowOff>
              </from>
              <to>
                <xdr:col>6912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843" r:id="rId439"/>
      </mc:Fallback>
    </mc:AlternateContent>
    <mc:AlternateContent xmlns:mc="http://schemas.openxmlformats.org/markup-compatibility/2006">
      <mc:Choice Requires="x14">
        <oleObject progId="Figura do Microsoft Word " shapeId="17844" r:id="rId440">
          <objectPr defaultSize="0" r:id="rId5">
            <anchor moveWithCells="1" sizeWithCells="1">
              <from>
                <xdr:col>6911</xdr:col>
                <xdr:colOff>238125</xdr:colOff>
                <xdr:row>131063</xdr:row>
                <xdr:rowOff>38100</xdr:rowOff>
              </from>
              <to>
                <xdr:col>6912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844" r:id="rId440"/>
      </mc:Fallback>
    </mc:AlternateContent>
    <mc:AlternateContent xmlns:mc="http://schemas.openxmlformats.org/markup-compatibility/2006">
      <mc:Choice Requires="x14">
        <oleObject progId="Figura do Microsoft Word " shapeId="17845" r:id="rId441">
          <objectPr defaultSize="0" r:id="rId5">
            <anchor moveWithCells="1" sizeWithCells="1">
              <from>
                <xdr:col>6911</xdr:col>
                <xdr:colOff>238125</xdr:colOff>
                <xdr:row>196599</xdr:row>
                <xdr:rowOff>38100</xdr:rowOff>
              </from>
              <to>
                <xdr:col>6912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845" r:id="rId441"/>
      </mc:Fallback>
    </mc:AlternateContent>
    <mc:AlternateContent xmlns:mc="http://schemas.openxmlformats.org/markup-compatibility/2006">
      <mc:Choice Requires="x14">
        <oleObject progId="Figura do Microsoft Word " shapeId="17846" r:id="rId442">
          <objectPr defaultSize="0" r:id="rId5">
            <anchor moveWithCells="1" sizeWithCells="1">
              <from>
                <xdr:col>6911</xdr:col>
                <xdr:colOff>238125</xdr:colOff>
                <xdr:row>262135</xdr:row>
                <xdr:rowOff>38100</xdr:rowOff>
              </from>
              <to>
                <xdr:col>6912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846" r:id="rId442"/>
      </mc:Fallback>
    </mc:AlternateContent>
    <mc:AlternateContent xmlns:mc="http://schemas.openxmlformats.org/markup-compatibility/2006">
      <mc:Choice Requires="x14">
        <oleObject progId="Figura do Microsoft Word " shapeId="17847" r:id="rId443">
          <objectPr defaultSize="0" r:id="rId5">
            <anchor moveWithCells="1" sizeWithCells="1">
              <from>
                <xdr:col>6911</xdr:col>
                <xdr:colOff>238125</xdr:colOff>
                <xdr:row>327671</xdr:row>
                <xdr:rowOff>38100</xdr:rowOff>
              </from>
              <to>
                <xdr:col>6912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847" r:id="rId443"/>
      </mc:Fallback>
    </mc:AlternateContent>
    <mc:AlternateContent xmlns:mc="http://schemas.openxmlformats.org/markup-compatibility/2006">
      <mc:Choice Requires="x14">
        <oleObject progId="Figura do Microsoft Word " shapeId="17848" r:id="rId444">
          <objectPr defaultSize="0" r:id="rId5">
            <anchor moveWithCells="1" sizeWithCells="1">
              <from>
                <xdr:col>6911</xdr:col>
                <xdr:colOff>238125</xdr:colOff>
                <xdr:row>393207</xdr:row>
                <xdr:rowOff>38100</xdr:rowOff>
              </from>
              <to>
                <xdr:col>6912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48" r:id="rId444"/>
      </mc:Fallback>
    </mc:AlternateContent>
    <mc:AlternateContent xmlns:mc="http://schemas.openxmlformats.org/markup-compatibility/2006">
      <mc:Choice Requires="x14">
        <oleObject progId="Figura do Microsoft Word " shapeId="17849" r:id="rId445">
          <objectPr defaultSize="0" r:id="rId5">
            <anchor moveWithCells="1" sizeWithCells="1">
              <from>
                <xdr:col>6911</xdr:col>
                <xdr:colOff>238125</xdr:colOff>
                <xdr:row>458743</xdr:row>
                <xdr:rowOff>38100</xdr:rowOff>
              </from>
              <to>
                <xdr:col>6912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49" r:id="rId445"/>
      </mc:Fallback>
    </mc:AlternateContent>
    <mc:AlternateContent xmlns:mc="http://schemas.openxmlformats.org/markup-compatibility/2006">
      <mc:Choice Requires="x14">
        <oleObject progId="Figura do Microsoft Word " shapeId="17850" r:id="rId446">
          <objectPr defaultSize="0" r:id="rId5">
            <anchor moveWithCells="1" sizeWithCells="1">
              <from>
                <xdr:col>6911</xdr:col>
                <xdr:colOff>238125</xdr:colOff>
                <xdr:row>524279</xdr:row>
                <xdr:rowOff>38100</xdr:rowOff>
              </from>
              <to>
                <xdr:col>6912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50" r:id="rId446"/>
      </mc:Fallback>
    </mc:AlternateContent>
    <mc:AlternateContent xmlns:mc="http://schemas.openxmlformats.org/markup-compatibility/2006">
      <mc:Choice Requires="x14">
        <oleObject progId="Figura do Microsoft Word " shapeId="17851" r:id="rId447">
          <objectPr defaultSize="0" r:id="rId5">
            <anchor moveWithCells="1" sizeWithCells="1">
              <from>
                <xdr:col>6911</xdr:col>
                <xdr:colOff>238125</xdr:colOff>
                <xdr:row>589815</xdr:row>
                <xdr:rowOff>38100</xdr:rowOff>
              </from>
              <to>
                <xdr:col>6912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51" r:id="rId447"/>
      </mc:Fallback>
    </mc:AlternateContent>
    <mc:AlternateContent xmlns:mc="http://schemas.openxmlformats.org/markup-compatibility/2006">
      <mc:Choice Requires="x14">
        <oleObject progId="Figura do Microsoft Word " shapeId="17852" r:id="rId448">
          <objectPr defaultSize="0" r:id="rId5">
            <anchor moveWithCells="1" sizeWithCells="1">
              <from>
                <xdr:col>6911</xdr:col>
                <xdr:colOff>238125</xdr:colOff>
                <xdr:row>655351</xdr:row>
                <xdr:rowOff>38100</xdr:rowOff>
              </from>
              <to>
                <xdr:col>6912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852" r:id="rId448"/>
      </mc:Fallback>
    </mc:AlternateContent>
    <mc:AlternateContent xmlns:mc="http://schemas.openxmlformats.org/markup-compatibility/2006">
      <mc:Choice Requires="x14">
        <oleObject progId="Figura do Microsoft Word " shapeId="17853" r:id="rId449">
          <objectPr defaultSize="0" r:id="rId5">
            <anchor moveWithCells="1" sizeWithCells="1">
              <from>
                <xdr:col>6911</xdr:col>
                <xdr:colOff>238125</xdr:colOff>
                <xdr:row>720887</xdr:row>
                <xdr:rowOff>38100</xdr:rowOff>
              </from>
              <to>
                <xdr:col>6912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853" r:id="rId449"/>
      </mc:Fallback>
    </mc:AlternateContent>
    <mc:AlternateContent xmlns:mc="http://schemas.openxmlformats.org/markup-compatibility/2006">
      <mc:Choice Requires="x14">
        <oleObject progId="Figura do Microsoft Word " shapeId="17854" r:id="rId450">
          <objectPr defaultSize="0" r:id="rId5">
            <anchor moveWithCells="1" sizeWithCells="1">
              <from>
                <xdr:col>6911</xdr:col>
                <xdr:colOff>238125</xdr:colOff>
                <xdr:row>786423</xdr:row>
                <xdr:rowOff>38100</xdr:rowOff>
              </from>
              <to>
                <xdr:col>6912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854" r:id="rId450"/>
      </mc:Fallback>
    </mc:AlternateContent>
    <mc:AlternateContent xmlns:mc="http://schemas.openxmlformats.org/markup-compatibility/2006">
      <mc:Choice Requires="x14">
        <oleObject progId="Figura do Microsoft Word " shapeId="17855" r:id="rId451">
          <objectPr defaultSize="0" r:id="rId5">
            <anchor moveWithCells="1" sizeWithCells="1">
              <from>
                <xdr:col>6911</xdr:col>
                <xdr:colOff>238125</xdr:colOff>
                <xdr:row>851959</xdr:row>
                <xdr:rowOff>38100</xdr:rowOff>
              </from>
              <to>
                <xdr:col>6912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855" r:id="rId451"/>
      </mc:Fallback>
    </mc:AlternateContent>
    <mc:AlternateContent xmlns:mc="http://schemas.openxmlformats.org/markup-compatibility/2006">
      <mc:Choice Requires="x14">
        <oleObject progId="Figura do Microsoft Word " shapeId="17856" r:id="rId452">
          <objectPr defaultSize="0" r:id="rId5">
            <anchor moveWithCells="1" sizeWithCells="1">
              <from>
                <xdr:col>6911</xdr:col>
                <xdr:colOff>238125</xdr:colOff>
                <xdr:row>917495</xdr:row>
                <xdr:rowOff>38100</xdr:rowOff>
              </from>
              <to>
                <xdr:col>6912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856" r:id="rId452"/>
      </mc:Fallback>
    </mc:AlternateContent>
    <mc:AlternateContent xmlns:mc="http://schemas.openxmlformats.org/markup-compatibility/2006">
      <mc:Choice Requires="x14">
        <oleObject progId="Figura do Microsoft Word " shapeId="17857" r:id="rId453">
          <objectPr defaultSize="0" r:id="rId5">
            <anchor moveWithCells="1" sizeWithCells="1">
              <from>
                <xdr:col>6911</xdr:col>
                <xdr:colOff>238125</xdr:colOff>
                <xdr:row>983031</xdr:row>
                <xdr:rowOff>38100</xdr:rowOff>
              </from>
              <to>
                <xdr:col>6912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857" r:id="rId453"/>
      </mc:Fallback>
    </mc:AlternateContent>
    <mc:AlternateContent xmlns:mc="http://schemas.openxmlformats.org/markup-compatibility/2006">
      <mc:Choice Requires="x14">
        <oleObject progId="Figura do Microsoft Word " shapeId="17858" r:id="rId454">
          <objectPr defaultSize="0" r:id="rId5">
            <anchor moveWithCells="1" sizeWithCells="1">
              <from>
                <xdr:col>7167</xdr:col>
                <xdr:colOff>238125</xdr:colOff>
                <xdr:row>0</xdr:row>
                <xdr:rowOff>38100</xdr:rowOff>
              </from>
              <to>
                <xdr:col>7168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858" r:id="rId454"/>
      </mc:Fallback>
    </mc:AlternateContent>
    <mc:AlternateContent xmlns:mc="http://schemas.openxmlformats.org/markup-compatibility/2006">
      <mc:Choice Requires="x14">
        <oleObject progId="Figura do Microsoft Word " shapeId="17859" r:id="rId455">
          <objectPr defaultSize="0" r:id="rId5">
            <anchor moveWithCells="1" sizeWithCells="1">
              <from>
                <xdr:col>7167</xdr:col>
                <xdr:colOff>238125</xdr:colOff>
                <xdr:row>65527</xdr:row>
                <xdr:rowOff>38100</xdr:rowOff>
              </from>
              <to>
                <xdr:col>7168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859" r:id="rId455"/>
      </mc:Fallback>
    </mc:AlternateContent>
    <mc:AlternateContent xmlns:mc="http://schemas.openxmlformats.org/markup-compatibility/2006">
      <mc:Choice Requires="x14">
        <oleObject progId="Figura do Microsoft Word " shapeId="17860" r:id="rId456">
          <objectPr defaultSize="0" r:id="rId5">
            <anchor moveWithCells="1" sizeWithCells="1">
              <from>
                <xdr:col>7167</xdr:col>
                <xdr:colOff>238125</xdr:colOff>
                <xdr:row>131063</xdr:row>
                <xdr:rowOff>38100</xdr:rowOff>
              </from>
              <to>
                <xdr:col>7168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860" r:id="rId456"/>
      </mc:Fallback>
    </mc:AlternateContent>
    <mc:AlternateContent xmlns:mc="http://schemas.openxmlformats.org/markup-compatibility/2006">
      <mc:Choice Requires="x14">
        <oleObject progId="Figura do Microsoft Word " shapeId="17861" r:id="rId457">
          <objectPr defaultSize="0" r:id="rId5">
            <anchor moveWithCells="1" sizeWithCells="1">
              <from>
                <xdr:col>7167</xdr:col>
                <xdr:colOff>238125</xdr:colOff>
                <xdr:row>196599</xdr:row>
                <xdr:rowOff>38100</xdr:rowOff>
              </from>
              <to>
                <xdr:col>7168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861" r:id="rId457"/>
      </mc:Fallback>
    </mc:AlternateContent>
    <mc:AlternateContent xmlns:mc="http://schemas.openxmlformats.org/markup-compatibility/2006">
      <mc:Choice Requires="x14">
        <oleObject progId="Figura do Microsoft Word " shapeId="17862" r:id="rId458">
          <objectPr defaultSize="0" r:id="rId5">
            <anchor moveWithCells="1" sizeWithCells="1">
              <from>
                <xdr:col>7167</xdr:col>
                <xdr:colOff>238125</xdr:colOff>
                <xdr:row>262135</xdr:row>
                <xdr:rowOff>38100</xdr:rowOff>
              </from>
              <to>
                <xdr:col>7168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862" r:id="rId458"/>
      </mc:Fallback>
    </mc:AlternateContent>
    <mc:AlternateContent xmlns:mc="http://schemas.openxmlformats.org/markup-compatibility/2006">
      <mc:Choice Requires="x14">
        <oleObject progId="Figura do Microsoft Word " shapeId="17863" r:id="rId459">
          <objectPr defaultSize="0" r:id="rId5">
            <anchor moveWithCells="1" sizeWithCells="1">
              <from>
                <xdr:col>7167</xdr:col>
                <xdr:colOff>238125</xdr:colOff>
                <xdr:row>327671</xdr:row>
                <xdr:rowOff>38100</xdr:rowOff>
              </from>
              <to>
                <xdr:col>7168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863" r:id="rId459"/>
      </mc:Fallback>
    </mc:AlternateContent>
    <mc:AlternateContent xmlns:mc="http://schemas.openxmlformats.org/markup-compatibility/2006">
      <mc:Choice Requires="x14">
        <oleObject progId="Figura do Microsoft Word " shapeId="17864" r:id="rId460">
          <objectPr defaultSize="0" r:id="rId5">
            <anchor moveWithCells="1" sizeWithCells="1">
              <from>
                <xdr:col>7167</xdr:col>
                <xdr:colOff>238125</xdr:colOff>
                <xdr:row>393207</xdr:row>
                <xdr:rowOff>38100</xdr:rowOff>
              </from>
              <to>
                <xdr:col>7168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64" r:id="rId460"/>
      </mc:Fallback>
    </mc:AlternateContent>
    <mc:AlternateContent xmlns:mc="http://schemas.openxmlformats.org/markup-compatibility/2006">
      <mc:Choice Requires="x14">
        <oleObject progId="Figura do Microsoft Word " shapeId="17865" r:id="rId461">
          <objectPr defaultSize="0" r:id="rId5">
            <anchor moveWithCells="1" sizeWithCells="1">
              <from>
                <xdr:col>7167</xdr:col>
                <xdr:colOff>238125</xdr:colOff>
                <xdr:row>458743</xdr:row>
                <xdr:rowOff>38100</xdr:rowOff>
              </from>
              <to>
                <xdr:col>7168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65" r:id="rId461"/>
      </mc:Fallback>
    </mc:AlternateContent>
    <mc:AlternateContent xmlns:mc="http://schemas.openxmlformats.org/markup-compatibility/2006">
      <mc:Choice Requires="x14">
        <oleObject progId="Figura do Microsoft Word " shapeId="17866" r:id="rId462">
          <objectPr defaultSize="0" r:id="rId5">
            <anchor moveWithCells="1" sizeWithCells="1">
              <from>
                <xdr:col>7167</xdr:col>
                <xdr:colOff>238125</xdr:colOff>
                <xdr:row>524279</xdr:row>
                <xdr:rowOff>38100</xdr:rowOff>
              </from>
              <to>
                <xdr:col>7168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66" r:id="rId462"/>
      </mc:Fallback>
    </mc:AlternateContent>
    <mc:AlternateContent xmlns:mc="http://schemas.openxmlformats.org/markup-compatibility/2006">
      <mc:Choice Requires="x14">
        <oleObject progId="Figura do Microsoft Word " shapeId="17867" r:id="rId463">
          <objectPr defaultSize="0" r:id="rId5">
            <anchor moveWithCells="1" sizeWithCells="1">
              <from>
                <xdr:col>7167</xdr:col>
                <xdr:colOff>238125</xdr:colOff>
                <xdr:row>589815</xdr:row>
                <xdr:rowOff>38100</xdr:rowOff>
              </from>
              <to>
                <xdr:col>7168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67" r:id="rId463"/>
      </mc:Fallback>
    </mc:AlternateContent>
    <mc:AlternateContent xmlns:mc="http://schemas.openxmlformats.org/markup-compatibility/2006">
      <mc:Choice Requires="x14">
        <oleObject progId="Figura do Microsoft Word " shapeId="17868" r:id="rId464">
          <objectPr defaultSize="0" r:id="rId5">
            <anchor moveWithCells="1" sizeWithCells="1">
              <from>
                <xdr:col>7167</xdr:col>
                <xdr:colOff>238125</xdr:colOff>
                <xdr:row>655351</xdr:row>
                <xdr:rowOff>38100</xdr:rowOff>
              </from>
              <to>
                <xdr:col>7168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868" r:id="rId464"/>
      </mc:Fallback>
    </mc:AlternateContent>
    <mc:AlternateContent xmlns:mc="http://schemas.openxmlformats.org/markup-compatibility/2006">
      <mc:Choice Requires="x14">
        <oleObject progId="Figura do Microsoft Word " shapeId="17869" r:id="rId465">
          <objectPr defaultSize="0" r:id="rId5">
            <anchor moveWithCells="1" sizeWithCells="1">
              <from>
                <xdr:col>7167</xdr:col>
                <xdr:colOff>238125</xdr:colOff>
                <xdr:row>720887</xdr:row>
                <xdr:rowOff>38100</xdr:rowOff>
              </from>
              <to>
                <xdr:col>7168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869" r:id="rId465"/>
      </mc:Fallback>
    </mc:AlternateContent>
    <mc:AlternateContent xmlns:mc="http://schemas.openxmlformats.org/markup-compatibility/2006">
      <mc:Choice Requires="x14">
        <oleObject progId="Figura do Microsoft Word " shapeId="17870" r:id="rId466">
          <objectPr defaultSize="0" r:id="rId5">
            <anchor moveWithCells="1" sizeWithCells="1">
              <from>
                <xdr:col>7167</xdr:col>
                <xdr:colOff>238125</xdr:colOff>
                <xdr:row>786423</xdr:row>
                <xdr:rowOff>38100</xdr:rowOff>
              </from>
              <to>
                <xdr:col>7168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870" r:id="rId466"/>
      </mc:Fallback>
    </mc:AlternateContent>
    <mc:AlternateContent xmlns:mc="http://schemas.openxmlformats.org/markup-compatibility/2006">
      <mc:Choice Requires="x14">
        <oleObject progId="Figura do Microsoft Word " shapeId="17871" r:id="rId467">
          <objectPr defaultSize="0" r:id="rId5">
            <anchor moveWithCells="1" sizeWithCells="1">
              <from>
                <xdr:col>7167</xdr:col>
                <xdr:colOff>238125</xdr:colOff>
                <xdr:row>851959</xdr:row>
                <xdr:rowOff>38100</xdr:rowOff>
              </from>
              <to>
                <xdr:col>7168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871" r:id="rId467"/>
      </mc:Fallback>
    </mc:AlternateContent>
    <mc:AlternateContent xmlns:mc="http://schemas.openxmlformats.org/markup-compatibility/2006">
      <mc:Choice Requires="x14">
        <oleObject progId="Figura do Microsoft Word " shapeId="17872" r:id="rId468">
          <objectPr defaultSize="0" r:id="rId5">
            <anchor moveWithCells="1" sizeWithCells="1">
              <from>
                <xdr:col>7167</xdr:col>
                <xdr:colOff>238125</xdr:colOff>
                <xdr:row>917495</xdr:row>
                <xdr:rowOff>38100</xdr:rowOff>
              </from>
              <to>
                <xdr:col>7168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872" r:id="rId468"/>
      </mc:Fallback>
    </mc:AlternateContent>
    <mc:AlternateContent xmlns:mc="http://schemas.openxmlformats.org/markup-compatibility/2006">
      <mc:Choice Requires="x14">
        <oleObject progId="Figura do Microsoft Word " shapeId="17873" r:id="rId469">
          <objectPr defaultSize="0" r:id="rId5">
            <anchor moveWithCells="1" sizeWithCells="1">
              <from>
                <xdr:col>7167</xdr:col>
                <xdr:colOff>238125</xdr:colOff>
                <xdr:row>983031</xdr:row>
                <xdr:rowOff>38100</xdr:rowOff>
              </from>
              <to>
                <xdr:col>7168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873" r:id="rId469"/>
      </mc:Fallback>
    </mc:AlternateContent>
    <mc:AlternateContent xmlns:mc="http://schemas.openxmlformats.org/markup-compatibility/2006">
      <mc:Choice Requires="x14">
        <oleObject progId="Figura do Microsoft Word " shapeId="17874" r:id="rId470">
          <objectPr defaultSize="0" r:id="rId5">
            <anchor moveWithCells="1" sizeWithCells="1">
              <from>
                <xdr:col>7423</xdr:col>
                <xdr:colOff>238125</xdr:colOff>
                <xdr:row>0</xdr:row>
                <xdr:rowOff>38100</xdr:rowOff>
              </from>
              <to>
                <xdr:col>7424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874" r:id="rId470"/>
      </mc:Fallback>
    </mc:AlternateContent>
    <mc:AlternateContent xmlns:mc="http://schemas.openxmlformats.org/markup-compatibility/2006">
      <mc:Choice Requires="x14">
        <oleObject progId="Figura do Microsoft Word " shapeId="17875" r:id="rId471">
          <objectPr defaultSize="0" r:id="rId5">
            <anchor moveWithCells="1" sizeWithCells="1">
              <from>
                <xdr:col>7423</xdr:col>
                <xdr:colOff>238125</xdr:colOff>
                <xdr:row>65527</xdr:row>
                <xdr:rowOff>38100</xdr:rowOff>
              </from>
              <to>
                <xdr:col>7424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875" r:id="rId471"/>
      </mc:Fallback>
    </mc:AlternateContent>
    <mc:AlternateContent xmlns:mc="http://schemas.openxmlformats.org/markup-compatibility/2006">
      <mc:Choice Requires="x14">
        <oleObject progId="Figura do Microsoft Word " shapeId="17876" r:id="rId472">
          <objectPr defaultSize="0" r:id="rId5">
            <anchor moveWithCells="1" sizeWithCells="1">
              <from>
                <xdr:col>7423</xdr:col>
                <xdr:colOff>238125</xdr:colOff>
                <xdr:row>131063</xdr:row>
                <xdr:rowOff>38100</xdr:rowOff>
              </from>
              <to>
                <xdr:col>7424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876" r:id="rId472"/>
      </mc:Fallback>
    </mc:AlternateContent>
    <mc:AlternateContent xmlns:mc="http://schemas.openxmlformats.org/markup-compatibility/2006">
      <mc:Choice Requires="x14">
        <oleObject progId="Figura do Microsoft Word " shapeId="17877" r:id="rId473">
          <objectPr defaultSize="0" r:id="rId5">
            <anchor moveWithCells="1" sizeWithCells="1">
              <from>
                <xdr:col>7423</xdr:col>
                <xdr:colOff>238125</xdr:colOff>
                <xdr:row>196599</xdr:row>
                <xdr:rowOff>38100</xdr:rowOff>
              </from>
              <to>
                <xdr:col>7424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877" r:id="rId473"/>
      </mc:Fallback>
    </mc:AlternateContent>
    <mc:AlternateContent xmlns:mc="http://schemas.openxmlformats.org/markup-compatibility/2006">
      <mc:Choice Requires="x14">
        <oleObject progId="Figura do Microsoft Word " shapeId="17878" r:id="rId474">
          <objectPr defaultSize="0" r:id="rId5">
            <anchor moveWithCells="1" sizeWithCells="1">
              <from>
                <xdr:col>7423</xdr:col>
                <xdr:colOff>238125</xdr:colOff>
                <xdr:row>262135</xdr:row>
                <xdr:rowOff>38100</xdr:rowOff>
              </from>
              <to>
                <xdr:col>7424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878" r:id="rId474"/>
      </mc:Fallback>
    </mc:AlternateContent>
    <mc:AlternateContent xmlns:mc="http://schemas.openxmlformats.org/markup-compatibility/2006">
      <mc:Choice Requires="x14">
        <oleObject progId="Figura do Microsoft Word " shapeId="17879" r:id="rId475">
          <objectPr defaultSize="0" r:id="rId5">
            <anchor moveWithCells="1" sizeWithCells="1">
              <from>
                <xdr:col>7423</xdr:col>
                <xdr:colOff>238125</xdr:colOff>
                <xdr:row>327671</xdr:row>
                <xdr:rowOff>38100</xdr:rowOff>
              </from>
              <to>
                <xdr:col>7424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879" r:id="rId475"/>
      </mc:Fallback>
    </mc:AlternateContent>
    <mc:AlternateContent xmlns:mc="http://schemas.openxmlformats.org/markup-compatibility/2006">
      <mc:Choice Requires="x14">
        <oleObject progId="Figura do Microsoft Word " shapeId="17880" r:id="rId476">
          <objectPr defaultSize="0" r:id="rId5">
            <anchor moveWithCells="1" sizeWithCells="1">
              <from>
                <xdr:col>7423</xdr:col>
                <xdr:colOff>238125</xdr:colOff>
                <xdr:row>393207</xdr:row>
                <xdr:rowOff>38100</xdr:rowOff>
              </from>
              <to>
                <xdr:col>7424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80" r:id="rId476"/>
      </mc:Fallback>
    </mc:AlternateContent>
    <mc:AlternateContent xmlns:mc="http://schemas.openxmlformats.org/markup-compatibility/2006">
      <mc:Choice Requires="x14">
        <oleObject progId="Figura do Microsoft Word " shapeId="17881" r:id="rId477">
          <objectPr defaultSize="0" r:id="rId5">
            <anchor moveWithCells="1" sizeWithCells="1">
              <from>
                <xdr:col>7423</xdr:col>
                <xdr:colOff>238125</xdr:colOff>
                <xdr:row>458743</xdr:row>
                <xdr:rowOff>38100</xdr:rowOff>
              </from>
              <to>
                <xdr:col>7424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81" r:id="rId477"/>
      </mc:Fallback>
    </mc:AlternateContent>
    <mc:AlternateContent xmlns:mc="http://schemas.openxmlformats.org/markup-compatibility/2006">
      <mc:Choice Requires="x14">
        <oleObject progId="Figura do Microsoft Word " shapeId="17882" r:id="rId478">
          <objectPr defaultSize="0" r:id="rId5">
            <anchor moveWithCells="1" sizeWithCells="1">
              <from>
                <xdr:col>7423</xdr:col>
                <xdr:colOff>238125</xdr:colOff>
                <xdr:row>524279</xdr:row>
                <xdr:rowOff>38100</xdr:rowOff>
              </from>
              <to>
                <xdr:col>7424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82" r:id="rId478"/>
      </mc:Fallback>
    </mc:AlternateContent>
    <mc:AlternateContent xmlns:mc="http://schemas.openxmlformats.org/markup-compatibility/2006">
      <mc:Choice Requires="x14">
        <oleObject progId="Figura do Microsoft Word " shapeId="17883" r:id="rId479">
          <objectPr defaultSize="0" r:id="rId5">
            <anchor moveWithCells="1" sizeWithCells="1">
              <from>
                <xdr:col>7423</xdr:col>
                <xdr:colOff>238125</xdr:colOff>
                <xdr:row>589815</xdr:row>
                <xdr:rowOff>38100</xdr:rowOff>
              </from>
              <to>
                <xdr:col>7424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83" r:id="rId479"/>
      </mc:Fallback>
    </mc:AlternateContent>
    <mc:AlternateContent xmlns:mc="http://schemas.openxmlformats.org/markup-compatibility/2006">
      <mc:Choice Requires="x14">
        <oleObject progId="Figura do Microsoft Word " shapeId="17884" r:id="rId480">
          <objectPr defaultSize="0" r:id="rId5">
            <anchor moveWithCells="1" sizeWithCells="1">
              <from>
                <xdr:col>7423</xdr:col>
                <xdr:colOff>238125</xdr:colOff>
                <xdr:row>655351</xdr:row>
                <xdr:rowOff>38100</xdr:rowOff>
              </from>
              <to>
                <xdr:col>7424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884" r:id="rId480"/>
      </mc:Fallback>
    </mc:AlternateContent>
    <mc:AlternateContent xmlns:mc="http://schemas.openxmlformats.org/markup-compatibility/2006">
      <mc:Choice Requires="x14">
        <oleObject progId="Figura do Microsoft Word " shapeId="17885" r:id="rId481">
          <objectPr defaultSize="0" r:id="rId5">
            <anchor moveWithCells="1" sizeWithCells="1">
              <from>
                <xdr:col>7423</xdr:col>
                <xdr:colOff>238125</xdr:colOff>
                <xdr:row>720887</xdr:row>
                <xdr:rowOff>38100</xdr:rowOff>
              </from>
              <to>
                <xdr:col>7424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885" r:id="rId481"/>
      </mc:Fallback>
    </mc:AlternateContent>
    <mc:AlternateContent xmlns:mc="http://schemas.openxmlformats.org/markup-compatibility/2006">
      <mc:Choice Requires="x14">
        <oleObject progId="Figura do Microsoft Word " shapeId="17886" r:id="rId482">
          <objectPr defaultSize="0" r:id="rId5">
            <anchor moveWithCells="1" sizeWithCells="1">
              <from>
                <xdr:col>7423</xdr:col>
                <xdr:colOff>238125</xdr:colOff>
                <xdr:row>786423</xdr:row>
                <xdr:rowOff>38100</xdr:rowOff>
              </from>
              <to>
                <xdr:col>7424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886" r:id="rId482"/>
      </mc:Fallback>
    </mc:AlternateContent>
    <mc:AlternateContent xmlns:mc="http://schemas.openxmlformats.org/markup-compatibility/2006">
      <mc:Choice Requires="x14">
        <oleObject progId="Figura do Microsoft Word " shapeId="17887" r:id="rId483">
          <objectPr defaultSize="0" r:id="rId5">
            <anchor moveWithCells="1" sizeWithCells="1">
              <from>
                <xdr:col>7423</xdr:col>
                <xdr:colOff>238125</xdr:colOff>
                <xdr:row>851959</xdr:row>
                <xdr:rowOff>38100</xdr:rowOff>
              </from>
              <to>
                <xdr:col>7424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887" r:id="rId483"/>
      </mc:Fallback>
    </mc:AlternateContent>
    <mc:AlternateContent xmlns:mc="http://schemas.openxmlformats.org/markup-compatibility/2006">
      <mc:Choice Requires="x14">
        <oleObject progId="Figura do Microsoft Word " shapeId="17888" r:id="rId484">
          <objectPr defaultSize="0" r:id="rId5">
            <anchor moveWithCells="1" sizeWithCells="1">
              <from>
                <xdr:col>7423</xdr:col>
                <xdr:colOff>238125</xdr:colOff>
                <xdr:row>917495</xdr:row>
                <xdr:rowOff>38100</xdr:rowOff>
              </from>
              <to>
                <xdr:col>7424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888" r:id="rId484"/>
      </mc:Fallback>
    </mc:AlternateContent>
    <mc:AlternateContent xmlns:mc="http://schemas.openxmlformats.org/markup-compatibility/2006">
      <mc:Choice Requires="x14">
        <oleObject progId="Figura do Microsoft Word " shapeId="17889" r:id="rId485">
          <objectPr defaultSize="0" r:id="rId5">
            <anchor moveWithCells="1" sizeWithCells="1">
              <from>
                <xdr:col>7423</xdr:col>
                <xdr:colOff>238125</xdr:colOff>
                <xdr:row>983031</xdr:row>
                <xdr:rowOff>38100</xdr:rowOff>
              </from>
              <to>
                <xdr:col>7424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889" r:id="rId485"/>
      </mc:Fallback>
    </mc:AlternateContent>
    <mc:AlternateContent xmlns:mc="http://schemas.openxmlformats.org/markup-compatibility/2006">
      <mc:Choice Requires="x14">
        <oleObject progId="Figura do Microsoft Word " shapeId="17890" r:id="rId486">
          <objectPr defaultSize="0" r:id="rId5">
            <anchor moveWithCells="1" sizeWithCells="1">
              <from>
                <xdr:col>7679</xdr:col>
                <xdr:colOff>238125</xdr:colOff>
                <xdr:row>0</xdr:row>
                <xdr:rowOff>38100</xdr:rowOff>
              </from>
              <to>
                <xdr:col>7680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890" r:id="rId486"/>
      </mc:Fallback>
    </mc:AlternateContent>
    <mc:AlternateContent xmlns:mc="http://schemas.openxmlformats.org/markup-compatibility/2006">
      <mc:Choice Requires="x14">
        <oleObject progId="Figura do Microsoft Word " shapeId="17891" r:id="rId487">
          <objectPr defaultSize="0" r:id="rId5">
            <anchor moveWithCells="1" sizeWithCells="1">
              <from>
                <xdr:col>7679</xdr:col>
                <xdr:colOff>238125</xdr:colOff>
                <xdr:row>65527</xdr:row>
                <xdr:rowOff>38100</xdr:rowOff>
              </from>
              <to>
                <xdr:col>7680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891" r:id="rId487"/>
      </mc:Fallback>
    </mc:AlternateContent>
    <mc:AlternateContent xmlns:mc="http://schemas.openxmlformats.org/markup-compatibility/2006">
      <mc:Choice Requires="x14">
        <oleObject progId="Figura do Microsoft Word " shapeId="17892" r:id="rId488">
          <objectPr defaultSize="0" r:id="rId5">
            <anchor moveWithCells="1" sizeWithCells="1">
              <from>
                <xdr:col>7679</xdr:col>
                <xdr:colOff>238125</xdr:colOff>
                <xdr:row>131063</xdr:row>
                <xdr:rowOff>38100</xdr:rowOff>
              </from>
              <to>
                <xdr:col>7680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892" r:id="rId488"/>
      </mc:Fallback>
    </mc:AlternateContent>
    <mc:AlternateContent xmlns:mc="http://schemas.openxmlformats.org/markup-compatibility/2006">
      <mc:Choice Requires="x14">
        <oleObject progId="Figura do Microsoft Word " shapeId="17893" r:id="rId489">
          <objectPr defaultSize="0" r:id="rId5">
            <anchor moveWithCells="1" sizeWithCells="1">
              <from>
                <xdr:col>7679</xdr:col>
                <xdr:colOff>238125</xdr:colOff>
                <xdr:row>196599</xdr:row>
                <xdr:rowOff>38100</xdr:rowOff>
              </from>
              <to>
                <xdr:col>7680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893" r:id="rId489"/>
      </mc:Fallback>
    </mc:AlternateContent>
    <mc:AlternateContent xmlns:mc="http://schemas.openxmlformats.org/markup-compatibility/2006">
      <mc:Choice Requires="x14">
        <oleObject progId="Figura do Microsoft Word " shapeId="17894" r:id="rId490">
          <objectPr defaultSize="0" r:id="rId5">
            <anchor moveWithCells="1" sizeWithCells="1">
              <from>
                <xdr:col>7679</xdr:col>
                <xdr:colOff>238125</xdr:colOff>
                <xdr:row>262135</xdr:row>
                <xdr:rowOff>38100</xdr:rowOff>
              </from>
              <to>
                <xdr:col>7680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894" r:id="rId490"/>
      </mc:Fallback>
    </mc:AlternateContent>
    <mc:AlternateContent xmlns:mc="http://schemas.openxmlformats.org/markup-compatibility/2006">
      <mc:Choice Requires="x14">
        <oleObject progId="Figura do Microsoft Word " shapeId="17895" r:id="rId491">
          <objectPr defaultSize="0" r:id="rId5">
            <anchor moveWithCells="1" sizeWithCells="1">
              <from>
                <xdr:col>7679</xdr:col>
                <xdr:colOff>238125</xdr:colOff>
                <xdr:row>327671</xdr:row>
                <xdr:rowOff>38100</xdr:rowOff>
              </from>
              <to>
                <xdr:col>7680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895" r:id="rId491"/>
      </mc:Fallback>
    </mc:AlternateContent>
    <mc:AlternateContent xmlns:mc="http://schemas.openxmlformats.org/markup-compatibility/2006">
      <mc:Choice Requires="x14">
        <oleObject progId="Figura do Microsoft Word " shapeId="17896" r:id="rId492">
          <objectPr defaultSize="0" r:id="rId5">
            <anchor moveWithCells="1" sizeWithCells="1">
              <from>
                <xdr:col>7679</xdr:col>
                <xdr:colOff>238125</xdr:colOff>
                <xdr:row>393207</xdr:row>
                <xdr:rowOff>38100</xdr:rowOff>
              </from>
              <to>
                <xdr:col>7680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896" r:id="rId492"/>
      </mc:Fallback>
    </mc:AlternateContent>
    <mc:AlternateContent xmlns:mc="http://schemas.openxmlformats.org/markup-compatibility/2006">
      <mc:Choice Requires="x14">
        <oleObject progId="Figura do Microsoft Word " shapeId="17897" r:id="rId493">
          <objectPr defaultSize="0" r:id="rId5">
            <anchor moveWithCells="1" sizeWithCells="1">
              <from>
                <xdr:col>7679</xdr:col>
                <xdr:colOff>238125</xdr:colOff>
                <xdr:row>458743</xdr:row>
                <xdr:rowOff>38100</xdr:rowOff>
              </from>
              <to>
                <xdr:col>7680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897" r:id="rId493"/>
      </mc:Fallback>
    </mc:AlternateContent>
    <mc:AlternateContent xmlns:mc="http://schemas.openxmlformats.org/markup-compatibility/2006">
      <mc:Choice Requires="x14">
        <oleObject progId="Figura do Microsoft Word " shapeId="17898" r:id="rId494">
          <objectPr defaultSize="0" r:id="rId5">
            <anchor moveWithCells="1" sizeWithCells="1">
              <from>
                <xdr:col>7679</xdr:col>
                <xdr:colOff>238125</xdr:colOff>
                <xdr:row>524279</xdr:row>
                <xdr:rowOff>38100</xdr:rowOff>
              </from>
              <to>
                <xdr:col>7680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898" r:id="rId494"/>
      </mc:Fallback>
    </mc:AlternateContent>
    <mc:AlternateContent xmlns:mc="http://schemas.openxmlformats.org/markup-compatibility/2006">
      <mc:Choice Requires="x14">
        <oleObject progId="Figura do Microsoft Word " shapeId="17899" r:id="rId495">
          <objectPr defaultSize="0" r:id="rId5">
            <anchor moveWithCells="1" sizeWithCells="1">
              <from>
                <xdr:col>7679</xdr:col>
                <xdr:colOff>238125</xdr:colOff>
                <xdr:row>589815</xdr:row>
                <xdr:rowOff>38100</xdr:rowOff>
              </from>
              <to>
                <xdr:col>7680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899" r:id="rId495"/>
      </mc:Fallback>
    </mc:AlternateContent>
    <mc:AlternateContent xmlns:mc="http://schemas.openxmlformats.org/markup-compatibility/2006">
      <mc:Choice Requires="x14">
        <oleObject progId="Figura do Microsoft Word " shapeId="17900" r:id="rId496">
          <objectPr defaultSize="0" r:id="rId5">
            <anchor moveWithCells="1" sizeWithCells="1">
              <from>
                <xdr:col>7679</xdr:col>
                <xdr:colOff>238125</xdr:colOff>
                <xdr:row>655351</xdr:row>
                <xdr:rowOff>38100</xdr:rowOff>
              </from>
              <to>
                <xdr:col>7680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00" r:id="rId496"/>
      </mc:Fallback>
    </mc:AlternateContent>
    <mc:AlternateContent xmlns:mc="http://schemas.openxmlformats.org/markup-compatibility/2006">
      <mc:Choice Requires="x14">
        <oleObject progId="Figura do Microsoft Word " shapeId="17901" r:id="rId497">
          <objectPr defaultSize="0" r:id="rId5">
            <anchor moveWithCells="1" sizeWithCells="1">
              <from>
                <xdr:col>7679</xdr:col>
                <xdr:colOff>238125</xdr:colOff>
                <xdr:row>720887</xdr:row>
                <xdr:rowOff>38100</xdr:rowOff>
              </from>
              <to>
                <xdr:col>7680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01" r:id="rId497"/>
      </mc:Fallback>
    </mc:AlternateContent>
    <mc:AlternateContent xmlns:mc="http://schemas.openxmlformats.org/markup-compatibility/2006">
      <mc:Choice Requires="x14">
        <oleObject progId="Figura do Microsoft Word " shapeId="17902" r:id="rId498">
          <objectPr defaultSize="0" r:id="rId5">
            <anchor moveWithCells="1" sizeWithCells="1">
              <from>
                <xdr:col>7679</xdr:col>
                <xdr:colOff>238125</xdr:colOff>
                <xdr:row>786423</xdr:row>
                <xdr:rowOff>38100</xdr:rowOff>
              </from>
              <to>
                <xdr:col>7680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02" r:id="rId498"/>
      </mc:Fallback>
    </mc:AlternateContent>
    <mc:AlternateContent xmlns:mc="http://schemas.openxmlformats.org/markup-compatibility/2006">
      <mc:Choice Requires="x14">
        <oleObject progId="Figura do Microsoft Word " shapeId="17903" r:id="rId499">
          <objectPr defaultSize="0" r:id="rId5">
            <anchor moveWithCells="1" sizeWithCells="1">
              <from>
                <xdr:col>7679</xdr:col>
                <xdr:colOff>238125</xdr:colOff>
                <xdr:row>851959</xdr:row>
                <xdr:rowOff>38100</xdr:rowOff>
              </from>
              <to>
                <xdr:col>7680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03" r:id="rId499"/>
      </mc:Fallback>
    </mc:AlternateContent>
    <mc:AlternateContent xmlns:mc="http://schemas.openxmlformats.org/markup-compatibility/2006">
      <mc:Choice Requires="x14">
        <oleObject progId="Figura do Microsoft Word " shapeId="17904" r:id="rId500">
          <objectPr defaultSize="0" r:id="rId5">
            <anchor moveWithCells="1" sizeWithCells="1">
              <from>
                <xdr:col>7679</xdr:col>
                <xdr:colOff>238125</xdr:colOff>
                <xdr:row>917495</xdr:row>
                <xdr:rowOff>38100</xdr:rowOff>
              </from>
              <to>
                <xdr:col>7680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904" r:id="rId500"/>
      </mc:Fallback>
    </mc:AlternateContent>
    <mc:AlternateContent xmlns:mc="http://schemas.openxmlformats.org/markup-compatibility/2006">
      <mc:Choice Requires="x14">
        <oleObject progId="Figura do Microsoft Word " shapeId="17905" r:id="rId501">
          <objectPr defaultSize="0" r:id="rId5">
            <anchor moveWithCells="1" sizeWithCells="1">
              <from>
                <xdr:col>7679</xdr:col>
                <xdr:colOff>238125</xdr:colOff>
                <xdr:row>983031</xdr:row>
                <xdr:rowOff>38100</xdr:rowOff>
              </from>
              <to>
                <xdr:col>7680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905" r:id="rId501"/>
      </mc:Fallback>
    </mc:AlternateContent>
    <mc:AlternateContent xmlns:mc="http://schemas.openxmlformats.org/markup-compatibility/2006">
      <mc:Choice Requires="x14">
        <oleObject progId="Figura do Microsoft Word " shapeId="17906" r:id="rId502">
          <objectPr defaultSize="0" r:id="rId5">
            <anchor moveWithCells="1" sizeWithCells="1">
              <from>
                <xdr:col>7935</xdr:col>
                <xdr:colOff>238125</xdr:colOff>
                <xdr:row>0</xdr:row>
                <xdr:rowOff>38100</xdr:rowOff>
              </from>
              <to>
                <xdr:col>7936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906" r:id="rId502"/>
      </mc:Fallback>
    </mc:AlternateContent>
    <mc:AlternateContent xmlns:mc="http://schemas.openxmlformats.org/markup-compatibility/2006">
      <mc:Choice Requires="x14">
        <oleObject progId="Figura do Microsoft Word " shapeId="17907" r:id="rId503">
          <objectPr defaultSize="0" r:id="rId5">
            <anchor moveWithCells="1" sizeWithCells="1">
              <from>
                <xdr:col>7935</xdr:col>
                <xdr:colOff>238125</xdr:colOff>
                <xdr:row>65527</xdr:row>
                <xdr:rowOff>38100</xdr:rowOff>
              </from>
              <to>
                <xdr:col>7936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907" r:id="rId503"/>
      </mc:Fallback>
    </mc:AlternateContent>
    <mc:AlternateContent xmlns:mc="http://schemas.openxmlformats.org/markup-compatibility/2006">
      <mc:Choice Requires="x14">
        <oleObject progId="Figura do Microsoft Word " shapeId="17908" r:id="rId504">
          <objectPr defaultSize="0" r:id="rId5">
            <anchor moveWithCells="1" sizeWithCells="1">
              <from>
                <xdr:col>7935</xdr:col>
                <xdr:colOff>238125</xdr:colOff>
                <xdr:row>131063</xdr:row>
                <xdr:rowOff>38100</xdr:rowOff>
              </from>
              <to>
                <xdr:col>7936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908" r:id="rId504"/>
      </mc:Fallback>
    </mc:AlternateContent>
    <mc:AlternateContent xmlns:mc="http://schemas.openxmlformats.org/markup-compatibility/2006">
      <mc:Choice Requires="x14">
        <oleObject progId="Figura do Microsoft Word " shapeId="17909" r:id="rId505">
          <objectPr defaultSize="0" r:id="rId5">
            <anchor moveWithCells="1" sizeWithCells="1">
              <from>
                <xdr:col>7935</xdr:col>
                <xdr:colOff>238125</xdr:colOff>
                <xdr:row>196599</xdr:row>
                <xdr:rowOff>38100</xdr:rowOff>
              </from>
              <to>
                <xdr:col>7936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909" r:id="rId505"/>
      </mc:Fallback>
    </mc:AlternateContent>
    <mc:AlternateContent xmlns:mc="http://schemas.openxmlformats.org/markup-compatibility/2006">
      <mc:Choice Requires="x14">
        <oleObject progId="Figura do Microsoft Word " shapeId="17910" r:id="rId506">
          <objectPr defaultSize="0" r:id="rId5">
            <anchor moveWithCells="1" sizeWithCells="1">
              <from>
                <xdr:col>7935</xdr:col>
                <xdr:colOff>238125</xdr:colOff>
                <xdr:row>262135</xdr:row>
                <xdr:rowOff>38100</xdr:rowOff>
              </from>
              <to>
                <xdr:col>7936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910" r:id="rId506"/>
      </mc:Fallback>
    </mc:AlternateContent>
    <mc:AlternateContent xmlns:mc="http://schemas.openxmlformats.org/markup-compatibility/2006">
      <mc:Choice Requires="x14">
        <oleObject progId="Figura do Microsoft Word " shapeId="17911" r:id="rId507">
          <objectPr defaultSize="0" r:id="rId5">
            <anchor moveWithCells="1" sizeWithCells="1">
              <from>
                <xdr:col>7935</xdr:col>
                <xdr:colOff>238125</xdr:colOff>
                <xdr:row>327671</xdr:row>
                <xdr:rowOff>38100</xdr:rowOff>
              </from>
              <to>
                <xdr:col>7936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911" r:id="rId507"/>
      </mc:Fallback>
    </mc:AlternateContent>
    <mc:AlternateContent xmlns:mc="http://schemas.openxmlformats.org/markup-compatibility/2006">
      <mc:Choice Requires="x14">
        <oleObject progId="Figura do Microsoft Word " shapeId="17912" r:id="rId508">
          <objectPr defaultSize="0" r:id="rId5">
            <anchor moveWithCells="1" sizeWithCells="1">
              <from>
                <xdr:col>7935</xdr:col>
                <xdr:colOff>238125</xdr:colOff>
                <xdr:row>393207</xdr:row>
                <xdr:rowOff>38100</xdr:rowOff>
              </from>
              <to>
                <xdr:col>7936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912" r:id="rId508"/>
      </mc:Fallback>
    </mc:AlternateContent>
    <mc:AlternateContent xmlns:mc="http://schemas.openxmlformats.org/markup-compatibility/2006">
      <mc:Choice Requires="x14">
        <oleObject progId="Figura do Microsoft Word " shapeId="17913" r:id="rId509">
          <objectPr defaultSize="0" r:id="rId5">
            <anchor moveWithCells="1" sizeWithCells="1">
              <from>
                <xdr:col>7935</xdr:col>
                <xdr:colOff>238125</xdr:colOff>
                <xdr:row>458743</xdr:row>
                <xdr:rowOff>38100</xdr:rowOff>
              </from>
              <to>
                <xdr:col>7936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913" r:id="rId509"/>
      </mc:Fallback>
    </mc:AlternateContent>
    <mc:AlternateContent xmlns:mc="http://schemas.openxmlformats.org/markup-compatibility/2006">
      <mc:Choice Requires="x14">
        <oleObject progId="Figura do Microsoft Word " shapeId="17914" r:id="rId510">
          <objectPr defaultSize="0" r:id="rId5">
            <anchor moveWithCells="1" sizeWithCells="1">
              <from>
                <xdr:col>7935</xdr:col>
                <xdr:colOff>238125</xdr:colOff>
                <xdr:row>524279</xdr:row>
                <xdr:rowOff>38100</xdr:rowOff>
              </from>
              <to>
                <xdr:col>7936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914" r:id="rId510"/>
      </mc:Fallback>
    </mc:AlternateContent>
    <mc:AlternateContent xmlns:mc="http://schemas.openxmlformats.org/markup-compatibility/2006">
      <mc:Choice Requires="x14">
        <oleObject progId="Figura do Microsoft Word " shapeId="17915" r:id="rId511">
          <objectPr defaultSize="0" r:id="rId5">
            <anchor moveWithCells="1" sizeWithCells="1">
              <from>
                <xdr:col>7935</xdr:col>
                <xdr:colOff>238125</xdr:colOff>
                <xdr:row>589815</xdr:row>
                <xdr:rowOff>38100</xdr:rowOff>
              </from>
              <to>
                <xdr:col>7936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915" r:id="rId511"/>
      </mc:Fallback>
    </mc:AlternateContent>
    <mc:AlternateContent xmlns:mc="http://schemas.openxmlformats.org/markup-compatibility/2006">
      <mc:Choice Requires="x14">
        <oleObject progId="Figura do Microsoft Word " shapeId="17916" r:id="rId512">
          <objectPr defaultSize="0" r:id="rId5">
            <anchor moveWithCells="1" sizeWithCells="1">
              <from>
                <xdr:col>7935</xdr:col>
                <xdr:colOff>238125</xdr:colOff>
                <xdr:row>655351</xdr:row>
                <xdr:rowOff>38100</xdr:rowOff>
              </from>
              <to>
                <xdr:col>7936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16" r:id="rId512"/>
      </mc:Fallback>
    </mc:AlternateContent>
    <mc:AlternateContent xmlns:mc="http://schemas.openxmlformats.org/markup-compatibility/2006">
      <mc:Choice Requires="x14">
        <oleObject progId="Figura do Microsoft Word " shapeId="17917" r:id="rId513">
          <objectPr defaultSize="0" r:id="rId5">
            <anchor moveWithCells="1" sizeWithCells="1">
              <from>
                <xdr:col>7935</xdr:col>
                <xdr:colOff>238125</xdr:colOff>
                <xdr:row>720887</xdr:row>
                <xdr:rowOff>38100</xdr:rowOff>
              </from>
              <to>
                <xdr:col>7936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17" r:id="rId513"/>
      </mc:Fallback>
    </mc:AlternateContent>
    <mc:AlternateContent xmlns:mc="http://schemas.openxmlformats.org/markup-compatibility/2006">
      <mc:Choice Requires="x14">
        <oleObject progId="Figura do Microsoft Word " shapeId="17918" r:id="rId514">
          <objectPr defaultSize="0" r:id="rId5">
            <anchor moveWithCells="1" sizeWithCells="1">
              <from>
                <xdr:col>7935</xdr:col>
                <xdr:colOff>238125</xdr:colOff>
                <xdr:row>786423</xdr:row>
                <xdr:rowOff>38100</xdr:rowOff>
              </from>
              <to>
                <xdr:col>7936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18" r:id="rId514"/>
      </mc:Fallback>
    </mc:AlternateContent>
    <mc:AlternateContent xmlns:mc="http://schemas.openxmlformats.org/markup-compatibility/2006">
      <mc:Choice Requires="x14">
        <oleObject progId="Figura do Microsoft Word " shapeId="17919" r:id="rId515">
          <objectPr defaultSize="0" r:id="rId5">
            <anchor moveWithCells="1" sizeWithCells="1">
              <from>
                <xdr:col>7935</xdr:col>
                <xdr:colOff>238125</xdr:colOff>
                <xdr:row>851959</xdr:row>
                <xdr:rowOff>38100</xdr:rowOff>
              </from>
              <to>
                <xdr:col>7936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19" r:id="rId515"/>
      </mc:Fallback>
    </mc:AlternateContent>
    <mc:AlternateContent xmlns:mc="http://schemas.openxmlformats.org/markup-compatibility/2006">
      <mc:Choice Requires="x14">
        <oleObject progId="Figura do Microsoft Word " shapeId="17920" r:id="rId516">
          <objectPr defaultSize="0" r:id="rId5">
            <anchor moveWithCells="1" sizeWithCells="1">
              <from>
                <xdr:col>7935</xdr:col>
                <xdr:colOff>238125</xdr:colOff>
                <xdr:row>917495</xdr:row>
                <xdr:rowOff>38100</xdr:rowOff>
              </from>
              <to>
                <xdr:col>7936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920" r:id="rId516"/>
      </mc:Fallback>
    </mc:AlternateContent>
    <mc:AlternateContent xmlns:mc="http://schemas.openxmlformats.org/markup-compatibility/2006">
      <mc:Choice Requires="x14">
        <oleObject progId="Figura do Microsoft Word " shapeId="17921" r:id="rId517">
          <objectPr defaultSize="0" r:id="rId5">
            <anchor moveWithCells="1" sizeWithCells="1">
              <from>
                <xdr:col>7935</xdr:col>
                <xdr:colOff>238125</xdr:colOff>
                <xdr:row>983031</xdr:row>
                <xdr:rowOff>38100</xdr:rowOff>
              </from>
              <to>
                <xdr:col>7936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921" r:id="rId517"/>
      </mc:Fallback>
    </mc:AlternateContent>
    <mc:AlternateContent xmlns:mc="http://schemas.openxmlformats.org/markup-compatibility/2006">
      <mc:Choice Requires="x14">
        <oleObject progId="Figura do Microsoft Word " shapeId="17922" r:id="rId518">
          <objectPr defaultSize="0" r:id="rId5">
            <anchor moveWithCells="1" sizeWithCells="1">
              <from>
                <xdr:col>8191</xdr:col>
                <xdr:colOff>238125</xdr:colOff>
                <xdr:row>0</xdr:row>
                <xdr:rowOff>38100</xdr:rowOff>
              </from>
              <to>
                <xdr:col>8192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922" r:id="rId518"/>
      </mc:Fallback>
    </mc:AlternateContent>
    <mc:AlternateContent xmlns:mc="http://schemas.openxmlformats.org/markup-compatibility/2006">
      <mc:Choice Requires="x14">
        <oleObject progId="Figura do Microsoft Word " shapeId="17923" r:id="rId519">
          <objectPr defaultSize="0" r:id="rId5">
            <anchor moveWithCells="1" sizeWithCells="1">
              <from>
                <xdr:col>8191</xdr:col>
                <xdr:colOff>238125</xdr:colOff>
                <xdr:row>65527</xdr:row>
                <xdr:rowOff>38100</xdr:rowOff>
              </from>
              <to>
                <xdr:col>8192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923" r:id="rId519"/>
      </mc:Fallback>
    </mc:AlternateContent>
    <mc:AlternateContent xmlns:mc="http://schemas.openxmlformats.org/markup-compatibility/2006">
      <mc:Choice Requires="x14">
        <oleObject progId="Figura do Microsoft Word " shapeId="17924" r:id="rId520">
          <objectPr defaultSize="0" r:id="rId5">
            <anchor moveWithCells="1" sizeWithCells="1">
              <from>
                <xdr:col>8191</xdr:col>
                <xdr:colOff>238125</xdr:colOff>
                <xdr:row>131063</xdr:row>
                <xdr:rowOff>38100</xdr:rowOff>
              </from>
              <to>
                <xdr:col>8192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924" r:id="rId520"/>
      </mc:Fallback>
    </mc:AlternateContent>
    <mc:AlternateContent xmlns:mc="http://schemas.openxmlformats.org/markup-compatibility/2006">
      <mc:Choice Requires="x14">
        <oleObject progId="Figura do Microsoft Word " shapeId="17925" r:id="rId521">
          <objectPr defaultSize="0" r:id="rId5">
            <anchor moveWithCells="1" sizeWithCells="1">
              <from>
                <xdr:col>8191</xdr:col>
                <xdr:colOff>238125</xdr:colOff>
                <xdr:row>196599</xdr:row>
                <xdr:rowOff>38100</xdr:rowOff>
              </from>
              <to>
                <xdr:col>8192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925" r:id="rId521"/>
      </mc:Fallback>
    </mc:AlternateContent>
    <mc:AlternateContent xmlns:mc="http://schemas.openxmlformats.org/markup-compatibility/2006">
      <mc:Choice Requires="x14">
        <oleObject progId="Figura do Microsoft Word " shapeId="17926" r:id="rId522">
          <objectPr defaultSize="0" r:id="rId5">
            <anchor moveWithCells="1" sizeWithCells="1">
              <from>
                <xdr:col>8191</xdr:col>
                <xdr:colOff>238125</xdr:colOff>
                <xdr:row>262135</xdr:row>
                <xdr:rowOff>38100</xdr:rowOff>
              </from>
              <to>
                <xdr:col>8192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926" r:id="rId522"/>
      </mc:Fallback>
    </mc:AlternateContent>
    <mc:AlternateContent xmlns:mc="http://schemas.openxmlformats.org/markup-compatibility/2006">
      <mc:Choice Requires="x14">
        <oleObject progId="Figura do Microsoft Word " shapeId="17927" r:id="rId523">
          <objectPr defaultSize="0" r:id="rId5">
            <anchor moveWithCells="1" sizeWithCells="1">
              <from>
                <xdr:col>8191</xdr:col>
                <xdr:colOff>238125</xdr:colOff>
                <xdr:row>327671</xdr:row>
                <xdr:rowOff>38100</xdr:rowOff>
              </from>
              <to>
                <xdr:col>8192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927" r:id="rId523"/>
      </mc:Fallback>
    </mc:AlternateContent>
    <mc:AlternateContent xmlns:mc="http://schemas.openxmlformats.org/markup-compatibility/2006">
      <mc:Choice Requires="x14">
        <oleObject progId="Figura do Microsoft Word " shapeId="17928" r:id="rId524">
          <objectPr defaultSize="0" r:id="rId5">
            <anchor moveWithCells="1" sizeWithCells="1">
              <from>
                <xdr:col>8191</xdr:col>
                <xdr:colOff>238125</xdr:colOff>
                <xdr:row>393207</xdr:row>
                <xdr:rowOff>38100</xdr:rowOff>
              </from>
              <to>
                <xdr:col>8192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928" r:id="rId524"/>
      </mc:Fallback>
    </mc:AlternateContent>
    <mc:AlternateContent xmlns:mc="http://schemas.openxmlformats.org/markup-compatibility/2006">
      <mc:Choice Requires="x14">
        <oleObject progId="Figura do Microsoft Word " shapeId="17929" r:id="rId525">
          <objectPr defaultSize="0" r:id="rId5">
            <anchor moveWithCells="1" sizeWithCells="1">
              <from>
                <xdr:col>8191</xdr:col>
                <xdr:colOff>238125</xdr:colOff>
                <xdr:row>458743</xdr:row>
                <xdr:rowOff>38100</xdr:rowOff>
              </from>
              <to>
                <xdr:col>8192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929" r:id="rId525"/>
      </mc:Fallback>
    </mc:AlternateContent>
    <mc:AlternateContent xmlns:mc="http://schemas.openxmlformats.org/markup-compatibility/2006">
      <mc:Choice Requires="x14">
        <oleObject progId="Figura do Microsoft Word " shapeId="17930" r:id="rId526">
          <objectPr defaultSize="0" r:id="rId5">
            <anchor moveWithCells="1" sizeWithCells="1">
              <from>
                <xdr:col>8191</xdr:col>
                <xdr:colOff>238125</xdr:colOff>
                <xdr:row>524279</xdr:row>
                <xdr:rowOff>38100</xdr:rowOff>
              </from>
              <to>
                <xdr:col>8192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930" r:id="rId526"/>
      </mc:Fallback>
    </mc:AlternateContent>
    <mc:AlternateContent xmlns:mc="http://schemas.openxmlformats.org/markup-compatibility/2006">
      <mc:Choice Requires="x14">
        <oleObject progId="Figura do Microsoft Word " shapeId="17931" r:id="rId527">
          <objectPr defaultSize="0" r:id="rId5">
            <anchor moveWithCells="1" sizeWithCells="1">
              <from>
                <xdr:col>8191</xdr:col>
                <xdr:colOff>238125</xdr:colOff>
                <xdr:row>589815</xdr:row>
                <xdr:rowOff>38100</xdr:rowOff>
              </from>
              <to>
                <xdr:col>8192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931" r:id="rId527"/>
      </mc:Fallback>
    </mc:AlternateContent>
    <mc:AlternateContent xmlns:mc="http://schemas.openxmlformats.org/markup-compatibility/2006">
      <mc:Choice Requires="x14">
        <oleObject progId="Figura do Microsoft Word " shapeId="17932" r:id="rId528">
          <objectPr defaultSize="0" r:id="rId5">
            <anchor moveWithCells="1" sizeWithCells="1">
              <from>
                <xdr:col>8191</xdr:col>
                <xdr:colOff>238125</xdr:colOff>
                <xdr:row>655351</xdr:row>
                <xdr:rowOff>38100</xdr:rowOff>
              </from>
              <to>
                <xdr:col>8192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32" r:id="rId528"/>
      </mc:Fallback>
    </mc:AlternateContent>
    <mc:AlternateContent xmlns:mc="http://schemas.openxmlformats.org/markup-compatibility/2006">
      <mc:Choice Requires="x14">
        <oleObject progId="Figura do Microsoft Word " shapeId="17933" r:id="rId529">
          <objectPr defaultSize="0" r:id="rId5">
            <anchor moveWithCells="1" sizeWithCells="1">
              <from>
                <xdr:col>8191</xdr:col>
                <xdr:colOff>238125</xdr:colOff>
                <xdr:row>720887</xdr:row>
                <xdr:rowOff>38100</xdr:rowOff>
              </from>
              <to>
                <xdr:col>8192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33" r:id="rId529"/>
      </mc:Fallback>
    </mc:AlternateContent>
    <mc:AlternateContent xmlns:mc="http://schemas.openxmlformats.org/markup-compatibility/2006">
      <mc:Choice Requires="x14">
        <oleObject progId="Figura do Microsoft Word " shapeId="17934" r:id="rId530">
          <objectPr defaultSize="0" r:id="rId5">
            <anchor moveWithCells="1" sizeWithCells="1">
              <from>
                <xdr:col>8191</xdr:col>
                <xdr:colOff>238125</xdr:colOff>
                <xdr:row>786423</xdr:row>
                <xdr:rowOff>38100</xdr:rowOff>
              </from>
              <to>
                <xdr:col>8192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34" r:id="rId530"/>
      </mc:Fallback>
    </mc:AlternateContent>
    <mc:AlternateContent xmlns:mc="http://schemas.openxmlformats.org/markup-compatibility/2006">
      <mc:Choice Requires="x14">
        <oleObject progId="Figura do Microsoft Word " shapeId="17935" r:id="rId531">
          <objectPr defaultSize="0" r:id="rId5">
            <anchor moveWithCells="1" sizeWithCells="1">
              <from>
                <xdr:col>8191</xdr:col>
                <xdr:colOff>238125</xdr:colOff>
                <xdr:row>851959</xdr:row>
                <xdr:rowOff>38100</xdr:rowOff>
              </from>
              <to>
                <xdr:col>8192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35" r:id="rId531"/>
      </mc:Fallback>
    </mc:AlternateContent>
    <mc:AlternateContent xmlns:mc="http://schemas.openxmlformats.org/markup-compatibility/2006">
      <mc:Choice Requires="x14">
        <oleObject progId="Figura do Microsoft Word " shapeId="17936" r:id="rId532">
          <objectPr defaultSize="0" r:id="rId5">
            <anchor moveWithCells="1" sizeWithCells="1">
              <from>
                <xdr:col>8191</xdr:col>
                <xdr:colOff>238125</xdr:colOff>
                <xdr:row>917495</xdr:row>
                <xdr:rowOff>38100</xdr:rowOff>
              </from>
              <to>
                <xdr:col>8192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936" r:id="rId532"/>
      </mc:Fallback>
    </mc:AlternateContent>
    <mc:AlternateContent xmlns:mc="http://schemas.openxmlformats.org/markup-compatibility/2006">
      <mc:Choice Requires="x14">
        <oleObject progId="Figura do Microsoft Word " shapeId="17937" r:id="rId533">
          <objectPr defaultSize="0" r:id="rId5">
            <anchor moveWithCells="1" sizeWithCells="1">
              <from>
                <xdr:col>8191</xdr:col>
                <xdr:colOff>238125</xdr:colOff>
                <xdr:row>983031</xdr:row>
                <xdr:rowOff>38100</xdr:rowOff>
              </from>
              <to>
                <xdr:col>8192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937" r:id="rId533"/>
      </mc:Fallback>
    </mc:AlternateContent>
    <mc:AlternateContent xmlns:mc="http://schemas.openxmlformats.org/markup-compatibility/2006">
      <mc:Choice Requires="x14">
        <oleObject progId="Figura do Microsoft Word " shapeId="17938" r:id="rId534">
          <objectPr defaultSize="0" r:id="rId5">
            <anchor moveWithCells="1" sizeWithCells="1">
              <from>
                <xdr:col>8447</xdr:col>
                <xdr:colOff>238125</xdr:colOff>
                <xdr:row>0</xdr:row>
                <xdr:rowOff>38100</xdr:rowOff>
              </from>
              <to>
                <xdr:col>8448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938" r:id="rId534"/>
      </mc:Fallback>
    </mc:AlternateContent>
    <mc:AlternateContent xmlns:mc="http://schemas.openxmlformats.org/markup-compatibility/2006">
      <mc:Choice Requires="x14">
        <oleObject progId="Figura do Microsoft Word " shapeId="17939" r:id="rId535">
          <objectPr defaultSize="0" r:id="rId5">
            <anchor moveWithCells="1" sizeWithCells="1">
              <from>
                <xdr:col>8447</xdr:col>
                <xdr:colOff>238125</xdr:colOff>
                <xdr:row>65527</xdr:row>
                <xdr:rowOff>38100</xdr:rowOff>
              </from>
              <to>
                <xdr:col>8448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939" r:id="rId535"/>
      </mc:Fallback>
    </mc:AlternateContent>
    <mc:AlternateContent xmlns:mc="http://schemas.openxmlformats.org/markup-compatibility/2006">
      <mc:Choice Requires="x14">
        <oleObject progId="Figura do Microsoft Word " shapeId="17940" r:id="rId536">
          <objectPr defaultSize="0" r:id="rId5">
            <anchor moveWithCells="1" sizeWithCells="1">
              <from>
                <xdr:col>8447</xdr:col>
                <xdr:colOff>238125</xdr:colOff>
                <xdr:row>131063</xdr:row>
                <xdr:rowOff>38100</xdr:rowOff>
              </from>
              <to>
                <xdr:col>8448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940" r:id="rId536"/>
      </mc:Fallback>
    </mc:AlternateContent>
    <mc:AlternateContent xmlns:mc="http://schemas.openxmlformats.org/markup-compatibility/2006">
      <mc:Choice Requires="x14">
        <oleObject progId="Figura do Microsoft Word " shapeId="17941" r:id="rId537">
          <objectPr defaultSize="0" r:id="rId5">
            <anchor moveWithCells="1" sizeWithCells="1">
              <from>
                <xdr:col>8447</xdr:col>
                <xdr:colOff>238125</xdr:colOff>
                <xdr:row>196599</xdr:row>
                <xdr:rowOff>38100</xdr:rowOff>
              </from>
              <to>
                <xdr:col>8448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941" r:id="rId537"/>
      </mc:Fallback>
    </mc:AlternateContent>
    <mc:AlternateContent xmlns:mc="http://schemas.openxmlformats.org/markup-compatibility/2006">
      <mc:Choice Requires="x14">
        <oleObject progId="Figura do Microsoft Word " shapeId="17942" r:id="rId538">
          <objectPr defaultSize="0" r:id="rId5">
            <anchor moveWithCells="1" sizeWithCells="1">
              <from>
                <xdr:col>8447</xdr:col>
                <xdr:colOff>238125</xdr:colOff>
                <xdr:row>262135</xdr:row>
                <xdr:rowOff>38100</xdr:rowOff>
              </from>
              <to>
                <xdr:col>8448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942" r:id="rId538"/>
      </mc:Fallback>
    </mc:AlternateContent>
    <mc:AlternateContent xmlns:mc="http://schemas.openxmlformats.org/markup-compatibility/2006">
      <mc:Choice Requires="x14">
        <oleObject progId="Figura do Microsoft Word " shapeId="17943" r:id="rId539">
          <objectPr defaultSize="0" r:id="rId5">
            <anchor moveWithCells="1" sizeWithCells="1">
              <from>
                <xdr:col>8447</xdr:col>
                <xdr:colOff>238125</xdr:colOff>
                <xdr:row>327671</xdr:row>
                <xdr:rowOff>38100</xdr:rowOff>
              </from>
              <to>
                <xdr:col>8448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943" r:id="rId539"/>
      </mc:Fallback>
    </mc:AlternateContent>
    <mc:AlternateContent xmlns:mc="http://schemas.openxmlformats.org/markup-compatibility/2006">
      <mc:Choice Requires="x14">
        <oleObject progId="Figura do Microsoft Word " shapeId="17944" r:id="rId540">
          <objectPr defaultSize="0" r:id="rId5">
            <anchor moveWithCells="1" sizeWithCells="1">
              <from>
                <xdr:col>8447</xdr:col>
                <xdr:colOff>238125</xdr:colOff>
                <xdr:row>393207</xdr:row>
                <xdr:rowOff>38100</xdr:rowOff>
              </from>
              <to>
                <xdr:col>8448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944" r:id="rId540"/>
      </mc:Fallback>
    </mc:AlternateContent>
    <mc:AlternateContent xmlns:mc="http://schemas.openxmlformats.org/markup-compatibility/2006">
      <mc:Choice Requires="x14">
        <oleObject progId="Figura do Microsoft Word " shapeId="17945" r:id="rId541">
          <objectPr defaultSize="0" r:id="rId5">
            <anchor moveWithCells="1" sizeWithCells="1">
              <from>
                <xdr:col>8447</xdr:col>
                <xdr:colOff>238125</xdr:colOff>
                <xdr:row>458743</xdr:row>
                <xdr:rowOff>38100</xdr:rowOff>
              </from>
              <to>
                <xdr:col>8448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945" r:id="rId541"/>
      </mc:Fallback>
    </mc:AlternateContent>
    <mc:AlternateContent xmlns:mc="http://schemas.openxmlformats.org/markup-compatibility/2006">
      <mc:Choice Requires="x14">
        <oleObject progId="Figura do Microsoft Word " shapeId="17946" r:id="rId542">
          <objectPr defaultSize="0" r:id="rId5">
            <anchor moveWithCells="1" sizeWithCells="1">
              <from>
                <xdr:col>8447</xdr:col>
                <xdr:colOff>238125</xdr:colOff>
                <xdr:row>524279</xdr:row>
                <xdr:rowOff>38100</xdr:rowOff>
              </from>
              <to>
                <xdr:col>8448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946" r:id="rId542"/>
      </mc:Fallback>
    </mc:AlternateContent>
    <mc:AlternateContent xmlns:mc="http://schemas.openxmlformats.org/markup-compatibility/2006">
      <mc:Choice Requires="x14">
        <oleObject progId="Figura do Microsoft Word " shapeId="17947" r:id="rId543">
          <objectPr defaultSize="0" r:id="rId5">
            <anchor moveWithCells="1" sizeWithCells="1">
              <from>
                <xdr:col>8447</xdr:col>
                <xdr:colOff>238125</xdr:colOff>
                <xdr:row>589815</xdr:row>
                <xdr:rowOff>38100</xdr:rowOff>
              </from>
              <to>
                <xdr:col>8448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947" r:id="rId543"/>
      </mc:Fallback>
    </mc:AlternateContent>
    <mc:AlternateContent xmlns:mc="http://schemas.openxmlformats.org/markup-compatibility/2006">
      <mc:Choice Requires="x14">
        <oleObject progId="Figura do Microsoft Word " shapeId="17948" r:id="rId544">
          <objectPr defaultSize="0" r:id="rId5">
            <anchor moveWithCells="1" sizeWithCells="1">
              <from>
                <xdr:col>8447</xdr:col>
                <xdr:colOff>238125</xdr:colOff>
                <xdr:row>655351</xdr:row>
                <xdr:rowOff>38100</xdr:rowOff>
              </from>
              <to>
                <xdr:col>8448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48" r:id="rId544"/>
      </mc:Fallback>
    </mc:AlternateContent>
    <mc:AlternateContent xmlns:mc="http://schemas.openxmlformats.org/markup-compatibility/2006">
      <mc:Choice Requires="x14">
        <oleObject progId="Figura do Microsoft Word " shapeId="17949" r:id="rId545">
          <objectPr defaultSize="0" r:id="rId5">
            <anchor moveWithCells="1" sizeWithCells="1">
              <from>
                <xdr:col>8447</xdr:col>
                <xdr:colOff>238125</xdr:colOff>
                <xdr:row>720887</xdr:row>
                <xdr:rowOff>38100</xdr:rowOff>
              </from>
              <to>
                <xdr:col>8448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49" r:id="rId545"/>
      </mc:Fallback>
    </mc:AlternateContent>
    <mc:AlternateContent xmlns:mc="http://schemas.openxmlformats.org/markup-compatibility/2006">
      <mc:Choice Requires="x14">
        <oleObject progId="Figura do Microsoft Word " shapeId="17950" r:id="rId546">
          <objectPr defaultSize="0" r:id="rId5">
            <anchor moveWithCells="1" sizeWithCells="1">
              <from>
                <xdr:col>8447</xdr:col>
                <xdr:colOff>238125</xdr:colOff>
                <xdr:row>786423</xdr:row>
                <xdr:rowOff>38100</xdr:rowOff>
              </from>
              <to>
                <xdr:col>8448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50" r:id="rId546"/>
      </mc:Fallback>
    </mc:AlternateContent>
    <mc:AlternateContent xmlns:mc="http://schemas.openxmlformats.org/markup-compatibility/2006">
      <mc:Choice Requires="x14">
        <oleObject progId="Figura do Microsoft Word " shapeId="17951" r:id="rId547">
          <objectPr defaultSize="0" r:id="rId5">
            <anchor moveWithCells="1" sizeWithCells="1">
              <from>
                <xdr:col>8447</xdr:col>
                <xdr:colOff>238125</xdr:colOff>
                <xdr:row>851959</xdr:row>
                <xdr:rowOff>38100</xdr:rowOff>
              </from>
              <to>
                <xdr:col>8448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51" r:id="rId547"/>
      </mc:Fallback>
    </mc:AlternateContent>
    <mc:AlternateContent xmlns:mc="http://schemas.openxmlformats.org/markup-compatibility/2006">
      <mc:Choice Requires="x14">
        <oleObject progId="Figura do Microsoft Word " shapeId="17952" r:id="rId548">
          <objectPr defaultSize="0" r:id="rId5">
            <anchor moveWithCells="1" sizeWithCells="1">
              <from>
                <xdr:col>8447</xdr:col>
                <xdr:colOff>238125</xdr:colOff>
                <xdr:row>917495</xdr:row>
                <xdr:rowOff>38100</xdr:rowOff>
              </from>
              <to>
                <xdr:col>8448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952" r:id="rId548"/>
      </mc:Fallback>
    </mc:AlternateContent>
    <mc:AlternateContent xmlns:mc="http://schemas.openxmlformats.org/markup-compatibility/2006">
      <mc:Choice Requires="x14">
        <oleObject progId="Figura do Microsoft Word " shapeId="17953" r:id="rId549">
          <objectPr defaultSize="0" r:id="rId5">
            <anchor moveWithCells="1" sizeWithCells="1">
              <from>
                <xdr:col>8447</xdr:col>
                <xdr:colOff>238125</xdr:colOff>
                <xdr:row>983031</xdr:row>
                <xdr:rowOff>38100</xdr:rowOff>
              </from>
              <to>
                <xdr:col>8448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953" r:id="rId549"/>
      </mc:Fallback>
    </mc:AlternateContent>
    <mc:AlternateContent xmlns:mc="http://schemas.openxmlformats.org/markup-compatibility/2006">
      <mc:Choice Requires="x14">
        <oleObject progId="Figura do Microsoft Word " shapeId="17954" r:id="rId550">
          <objectPr defaultSize="0" r:id="rId5">
            <anchor moveWithCells="1" sizeWithCells="1">
              <from>
                <xdr:col>8703</xdr:col>
                <xdr:colOff>238125</xdr:colOff>
                <xdr:row>0</xdr:row>
                <xdr:rowOff>38100</xdr:rowOff>
              </from>
              <to>
                <xdr:col>8704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954" r:id="rId550"/>
      </mc:Fallback>
    </mc:AlternateContent>
    <mc:AlternateContent xmlns:mc="http://schemas.openxmlformats.org/markup-compatibility/2006">
      <mc:Choice Requires="x14">
        <oleObject progId="Figura do Microsoft Word " shapeId="17955" r:id="rId551">
          <objectPr defaultSize="0" r:id="rId5">
            <anchor moveWithCells="1" sizeWithCells="1">
              <from>
                <xdr:col>8703</xdr:col>
                <xdr:colOff>238125</xdr:colOff>
                <xdr:row>65527</xdr:row>
                <xdr:rowOff>38100</xdr:rowOff>
              </from>
              <to>
                <xdr:col>8704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955" r:id="rId551"/>
      </mc:Fallback>
    </mc:AlternateContent>
    <mc:AlternateContent xmlns:mc="http://schemas.openxmlformats.org/markup-compatibility/2006">
      <mc:Choice Requires="x14">
        <oleObject progId="Figura do Microsoft Word " shapeId="17956" r:id="rId552">
          <objectPr defaultSize="0" r:id="rId5">
            <anchor moveWithCells="1" sizeWithCells="1">
              <from>
                <xdr:col>8703</xdr:col>
                <xdr:colOff>238125</xdr:colOff>
                <xdr:row>131063</xdr:row>
                <xdr:rowOff>38100</xdr:rowOff>
              </from>
              <to>
                <xdr:col>8704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956" r:id="rId552"/>
      </mc:Fallback>
    </mc:AlternateContent>
    <mc:AlternateContent xmlns:mc="http://schemas.openxmlformats.org/markup-compatibility/2006">
      <mc:Choice Requires="x14">
        <oleObject progId="Figura do Microsoft Word " shapeId="17957" r:id="rId553">
          <objectPr defaultSize="0" r:id="rId5">
            <anchor moveWithCells="1" sizeWithCells="1">
              <from>
                <xdr:col>8703</xdr:col>
                <xdr:colOff>238125</xdr:colOff>
                <xdr:row>196599</xdr:row>
                <xdr:rowOff>38100</xdr:rowOff>
              </from>
              <to>
                <xdr:col>8704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957" r:id="rId553"/>
      </mc:Fallback>
    </mc:AlternateContent>
    <mc:AlternateContent xmlns:mc="http://schemas.openxmlformats.org/markup-compatibility/2006">
      <mc:Choice Requires="x14">
        <oleObject progId="Figura do Microsoft Word " shapeId="17958" r:id="rId554">
          <objectPr defaultSize="0" r:id="rId5">
            <anchor moveWithCells="1" sizeWithCells="1">
              <from>
                <xdr:col>8703</xdr:col>
                <xdr:colOff>238125</xdr:colOff>
                <xdr:row>262135</xdr:row>
                <xdr:rowOff>38100</xdr:rowOff>
              </from>
              <to>
                <xdr:col>8704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958" r:id="rId554"/>
      </mc:Fallback>
    </mc:AlternateContent>
    <mc:AlternateContent xmlns:mc="http://schemas.openxmlformats.org/markup-compatibility/2006">
      <mc:Choice Requires="x14">
        <oleObject progId="Figura do Microsoft Word " shapeId="17959" r:id="rId555">
          <objectPr defaultSize="0" r:id="rId5">
            <anchor moveWithCells="1" sizeWithCells="1">
              <from>
                <xdr:col>8703</xdr:col>
                <xdr:colOff>238125</xdr:colOff>
                <xdr:row>327671</xdr:row>
                <xdr:rowOff>38100</xdr:rowOff>
              </from>
              <to>
                <xdr:col>8704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959" r:id="rId555"/>
      </mc:Fallback>
    </mc:AlternateContent>
    <mc:AlternateContent xmlns:mc="http://schemas.openxmlformats.org/markup-compatibility/2006">
      <mc:Choice Requires="x14">
        <oleObject progId="Figura do Microsoft Word " shapeId="17960" r:id="rId556">
          <objectPr defaultSize="0" r:id="rId5">
            <anchor moveWithCells="1" sizeWithCells="1">
              <from>
                <xdr:col>8703</xdr:col>
                <xdr:colOff>238125</xdr:colOff>
                <xdr:row>393207</xdr:row>
                <xdr:rowOff>38100</xdr:rowOff>
              </from>
              <to>
                <xdr:col>8704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960" r:id="rId556"/>
      </mc:Fallback>
    </mc:AlternateContent>
    <mc:AlternateContent xmlns:mc="http://schemas.openxmlformats.org/markup-compatibility/2006">
      <mc:Choice Requires="x14">
        <oleObject progId="Figura do Microsoft Word " shapeId="17961" r:id="rId557">
          <objectPr defaultSize="0" r:id="rId5">
            <anchor moveWithCells="1" sizeWithCells="1">
              <from>
                <xdr:col>8703</xdr:col>
                <xdr:colOff>238125</xdr:colOff>
                <xdr:row>458743</xdr:row>
                <xdr:rowOff>38100</xdr:rowOff>
              </from>
              <to>
                <xdr:col>8704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961" r:id="rId557"/>
      </mc:Fallback>
    </mc:AlternateContent>
    <mc:AlternateContent xmlns:mc="http://schemas.openxmlformats.org/markup-compatibility/2006">
      <mc:Choice Requires="x14">
        <oleObject progId="Figura do Microsoft Word " shapeId="17962" r:id="rId558">
          <objectPr defaultSize="0" r:id="rId5">
            <anchor moveWithCells="1" sizeWithCells="1">
              <from>
                <xdr:col>8703</xdr:col>
                <xdr:colOff>238125</xdr:colOff>
                <xdr:row>524279</xdr:row>
                <xdr:rowOff>38100</xdr:rowOff>
              </from>
              <to>
                <xdr:col>8704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962" r:id="rId558"/>
      </mc:Fallback>
    </mc:AlternateContent>
    <mc:AlternateContent xmlns:mc="http://schemas.openxmlformats.org/markup-compatibility/2006">
      <mc:Choice Requires="x14">
        <oleObject progId="Figura do Microsoft Word " shapeId="17963" r:id="rId559">
          <objectPr defaultSize="0" r:id="rId5">
            <anchor moveWithCells="1" sizeWithCells="1">
              <from>
                <xdr:col>8703</xdr:col>
                <xdr:colOff>238125</xdr:colOff>
                <xdr:row>589815</xdr:row>
                <xdr:rowOff>38100</xdr:rowOff>
              </from>
              <to>
                <xdr:col>8704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963" r:id="rId559"/>
      </mc:Fallback>
    </mc:AlternateContent>
    <mc:AlternateContent xmlns:mc="http://schemas.openxmlformats.org/markup-compatibility/2006">
      <mc:Choice Requires="x14">
        <oleObject progId="Figura do Microsoft Word " shapeId="17964" r:id="rId560">
          <objectPr defaultSize="0" r:id="rId5">
            <anchor moveWithCells="1" sizeWithCells="1">
              <from>
                <xdr:col>8703</xdr:col>
                <xdr:colOff>238125</xdr:colOff>
                <xdr:row>655351</xdr:row>
                <xdr:rowOff>38100</xdr:rowOff>
              </from>
              <to>
                <xdr:col>8704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64" r:id="rId560"/>
      </mc:Fallback>
    </mc:AlternateContent>
    <mc:AlternateContent xmlns:mc="http://schemas.openxmlformats.org/markup-compatibility/2006">
      <mc:Choice Requires="x14">
        <oleObject progId="Figura do Microsoft Word " shapeId="17965" r:id="rId561">
          <objectPr defaultSize="0" r:id="rId5">
            <anchor moveWithCells="1" sizeWithCells="1">
              <from>
                <xdr:col>8703</xdr:col>
                <xdr:colOff>238125</xdr:colOff>
                <xdr:row>720887</xdr:row>
                <xdr:rowOff>38100</xdr:rowOff>
              </from>
              <to>
                <xdr:col>8704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65" r:id="rId561"/>
      </mc:Fallback>
    </mc:AlternateContent>
    <mc:AlternateContent xmlns:mc="http://schemas.openxmlformats.org/markup-compatibility/2006">
      <mc:Choice Requires="x14">
        <oleObject progId="Figura do Microsoft Word " shapeId="17966" r:id="rId562">
          <objectPr defaultSize="0" r:id="rId5">
            <anchor moveWithCells="1" sizeWithCells="1">
              <from>
                <xdr:col>8703</xdr:col>
                <xdr:colOff>238125</xdr:colOff>
                <xdr:row>786423</xdr:row>
                <xdr:rowOff>38100</xdr:rowOff>
              </from>
              <to>
                <xdr:col>8704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66" r:id="rId562"/>
      </mc:Fallback>
    </mc:AlternateContent>
    <mc:AlternateContent xmlns:mc="http://schemas.openxmlformats.org/markup-compatibility/2006">
      <mc:Choice Requires="x14">
        <oleObject progId="Figura do Microsoft Word " shapeId="17967" r:id="rId563">
          <objectPr defaultSize="0" r:id="rId5">
            <anchor moveWithCells="1" sizeWithCells="1">
              <from>
                <xdr:col>8703</xdr:col>
                <xdr:colOff>238125</xdr:colOff>
                <xdr:row>851959</xdr:row>
                <xdr:rowOff>38100</xdr:rowOff>
              </from>
              <to>
                <xdr:col>8704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67" r:id="rId563"/>
      </mc:Fallback>
    </mc:AlternateContent>
    <mc:AlternateContent xmlns:mc="http://schemas.openxmlformats.org/markup-compatibility/2006">
      <mc:Choice Requires="x14">
        <oleObject progId="Figura do Microsoft Word " shapeId="17968" r:id="rId564">
          <objectPr defaultSize="0" r:id="rId5">
            <anchor moveWithCells="1" sizeWithCells="1">
              <from>
                <xdr:col>8703</xdr:col>
                <xdr:colOff>238125</xdr:colOff>
                <xdr:row>917495</xdr:row>
                <xdr:rowOff>38100</xdr:rowOff>
              </from>
              <to>
                <xdr:col>8704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968" r:id="rId564"/>
      </mc:Fallback>
    </mc:AlternateContent>
    <mc:AlternateContent xmlns:mc="http://schemas.openxmlformats.org/markup-compatibility/2006">
      <mc:Choice Requires="x14">
        <oleObject progId="Figura do Microsoft Word " shapeId="17969" r:id="rId565">
          <objectPr defaultSize="0" r:id="rId5">
            <anchor moveWithCells="1" sizeWithCells="1">
              <from>
                <xdr:col>8703</xdr:col>
                <xdr:colOff>238125</xdr:colOff>
                <xdr:row>983031</xdr:row>
                <xdr:rowOff>38100</xdr:rowOff>
              </from>
              <to>
                <xdr:col>8704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969" r:id="rId565"/>
      </mc:Fallback>
    </mc:AlternateContent>
    <mc:AlternateContent xmlns:mc="http://schemas.openxmlformats.org/markup-compatibility/2006">
      <mc:Choice Requires="x14">
        <oleObject progId="Figura do Microsoft Word " shapeId="17970" r:id="rId566">
          <objectPr defaultSize="0" r:id="rId5">
            <anchor moveWithCells="1" sizeWithCells="1">
              <from>
                <xdr:col>8959</xdr:col>
                <xdr:colOff>238125</xdr:colOff>
                <xdr:row>0</xdr:row>
                <xdr:rowOff>38100</xdr:rowOff>
              </from>
              <to>
                <xdr:col>8960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970" r:id="rId566"/>
      </mc:Fallback>
    </mc:AlternateContent>
    <mc:AlternateContent xmlns:mc="http://schemas.openxmlformats.org/markup-compatibility/2006">
      <mc:Choice Requires="x14">
        <oleObject progId="Figura do Microsoft Word " shapeId="17971" r:id="rId567">
          <objectPr defaultSize="0" r:id="rId5">
            <anchor moveWithCells="1" sizeWithCells="1">
              <from>
                <xdr:col>8959</xdr:col>
                <xdr:colOff>238125</xdr:colOff>
                <xdr:row>65527</xdr:row>
                <xdr:rowOff>38100</xdr:rowOff>
              </from>
              <to>
                <xdr:col>8960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971" r:id="rId567"/>
      </mc:Fallback>
    </mc:AlternateContent>
    <mc:AlternateContent xmlns:mc="http://schemas.openxmlformats.org/markup-compatibility/2006">
      <mc:Choice Requires="x14">
        <oleObject progId="Figura do Microsoft Word " shapeId="17972" r:id="rId568">
          <objectPr defaultSize="0" r:id="rId5">
            <anchor moveWithCells="1" sizeWithCells="1">
              <from>
                <xdr:col>8959</xdr:col>
                <xdr:colOff>238125</xdr:colOff>
                <xdr:row>131063</xdr:row>
                <xdr:rowOff>38100</xdr:rowOff>
              </from>
              <to>
                <xdr:col>8960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972" r:id="rId568"/>
      </mc:Fallback>
    </mc:AlternateContent>
    <mc:AlternateContent xmlns:mc="http://schemas.openxmlformats.org/markup-compatibility/2006">
      <mc:Choice Requires="x14">
        <oleObject progId="Figura do Microsoft Word " shapeId="17973" r:id="rId569">
          <objectPr defaultSize="0" r:id="rId5">
            <anchor moveWithCells="1" sizeWithCells="1">
              <from>
                <xdr:col>8959</xdr:col>
                <xdr:colOff>238125</xdr:colOff>
                <xdr:row>196599</xdr:row>
                <xdr:rowOff>38100</xdr:rowOff>
              </from>
              <to>
                <xdr:col>8960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973" r:id="rId569"/>
      </mc:Fallback>
    </mc:AlternateContent>
    <mc:AlternateContent xmlns:mc="http://schemas.openxmlformats.org/markup-compatibility/2006">
      <mc:Choice Requires="x14">
        <oleObject progId="Figura do Microsoft Word " shapeId="17974" r:id="rId570">
          <objectPr defaultSize="0" r:id="rId5">
            <anchor moveWithCells="1" sizeWithCells="1">
              <from>
                <xdr:col>8959</xdr:col>
                <xdr:colOff>238125</xdr:colOff>
                <xdr:row>262135</xdr:row>
                <xdr:rowOff>38100</xdr:rowOff>
              </from>
              <to>
                <xdr:col>8960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974" r:id="rId570"/>
      </mc:Fallback>
    </mc:AlternateContent>
    <mc:AlternateContent xmlns:mc="http://schemas.openxmlformats.org/markup-compatibility/2006">
      <mc:Choice Requires="x14">
        <oleObject progId="Figura do Microsoft Word " shapeId="17975" r:id="rId571">
          <objectPr defaultSize="0" r:id="rId5">
            <anchor moveWithCells="1" sizeWithCells="1">
              <from>
                <xdr:col>8959</xdr:col>
                <xdr:colOff>238125</xdr:colOff>
                <xdr:row>327671</xdr:row>
                <xdr:rowOff>38100</xdr:rowOff>
              </from>
              <to>
                <xdr:col>8960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975" r:id="rId571"/>
      </mc:Fallback>
    </mc:AlternateContent>
    <mc:AlternateContent xmlns:mc="http://schemas.openxmlformats.org/markup-compatibility/2006">
      <mc:Choice Requires="x14">
        <oleObject progId="Figura do Microsoft Word " shapeId="17976" r:id="rId572">
          <objectPr defaultSize="0" r:id="rId5">
            <anchor moveWithCells="1" sizeWithCells="1">
              <from>
                <xdr:col>8959</xdr:col>
                <xdr:colOff>238125</xdr:colOff>
                <xdr:row>393207</xdr:row>
                <xdr:rowOff>38100</xdr:rowOff>
              </from>
              <to>
                <xdr:col>8960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976" r:id="rId572"/>
      </mc:Fallback>
    </mc:AlternateContent>
    <mc:AlternateContent xmlns:mc="http://schemas.openxmlformats.org/markup-compatibility/2006">
      <mc:Choice Requires="x14">
        <oleObject progId="Figura do Microsoft Word " shapeId="17977" r:id="rId573">
          <objectPr defaultSize="0" r:id="rId5">
            <anchor moveWithCells="1" sizeWithCells="1">
              <from>
                <xdr:col>8959</xdr:col>
                <xdr:colOff>238125</xdr:colOff>
                <xdr:row>458743</xdr:row>
                <xdr:rowOff>38100</xdr:rowOff>
              </from>
              <to>
                <xdr:col>8960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977" r:id="rId573"/>
      </mc:Fallback>
    </mc:AlternateContent>
    <mc:AlternateContent xmlns:mc="http://schemas.openxmlformats.org/markup-compatibility/2006">
      <mc:Choice Requires="x14">
        <oleObject progId="Figura do Microsoft Word " shapeId="17978" r:id="rId574">
          <objectPr defaultSize="0" r:id="rId5">
            <anchor moveWithCells="1" sizeWithCells="1">
              <from>
                <xdr:col>8959</xdr:col>
                <xdr:colOff>238125</xdr:colOff>
                <xdr:row>524279</xdr:row>
                <xdr:rowOff>38100</xdr:rowOff>
              </from>
              <to>
                <xdr:col>8960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978" r:id="rId574"/>
      </mc:Fallback>
    </mc:AlternateContent>
    <mc:AlternateContent xmlns:mc="http://schemas.openxmlformats.org/markup-compatibility/2006">
      <mc:Choice Requires="x14">
        <oleObject progId="Figura do Microsoft Word " shapeId="17979" r:id="rId575">
          <objectPr defaultSize="0" r:id="rId5">
            <anchor moveWithCells="1" sizeWithCells="1">
              <from>
                <xdr:col>8959</xdr:col>
                <xdr:colOff>238125</xdr:colOff>
                <xdr:row>589815</xdr:row>
                <xdr:rowOff>38100</xdr:rowOff>
              </from>
              <to>
                <xdr:col>8960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979" r:id="rId575"/>
      </mc:Fallback>
    </mc:AlternateContent>
    <mc:AlternateContent xmlns:mc="http://schemas.openxmlformats.org/markup-compatibility/2006">
      <mc:Choice Requires="x14">
        <oleObject progId="Figura do Microsoft Word " shapeId="17980" r:id="rId576">
          <objectPr defaultSize="0" r:id="rId5">
            <anchor moveWithCells="1" sizeWithCells="1">
              <from>
                <xdr:col>8959</xdr:col>
                <xdr:colOff>238125</xdr:colOff>
                <xdr:row>655351</xdr:row>
                <xdr:rowOff>38100</xdr:rowOff>
              </from>
              <to>
                <xdr:col>8960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80" r:id="rId576"/>
      </mc:Fallback>
    </mc:AlternateContent>
    <mc:AlternateContent xmlns:mc="http://schemas.openxmlformats.org/markup-compatibility/2006">
      <mc:Choice Requires="x14">
        <oleObject progId="Figura do Microsoft Word " shapeId="17981" r:id="rId577">
          <objectPr defaultSize="0" r:id="rId5">
            <anchor moveWithCells="1" sizeWithCells="1">
              <from>
                <xdr:col>8959</xdr:col>
                <xdr:colOff>238125</xdr:colOff>
                <xdr:row>720887</xdr:row>
                <xdr:rowOff>38100</xdr:rowOff>
              </from>
              <to>
                <xdr:col>8960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81" r:id="rId577"/>
      </mc:Fallback>
    </mc:AlternateContent>
    <mc:AlternateContent xmlns:mc="http://schemas.openxmlformats.org/markup-compatibility/2006">
      <mc:Choice Requires="x14">
        <oleObject progId="Figura do Microsoft Word " shapeId="17982" r:id="rId578">
          <objectPr defaultSize="0" r:id="rId5">
            <anchor moveWithCells="1" sizeWithCells="1">
              <from>
                <xdr:col>8959</xdr:col>
                <xdr:colOff>238125</xdr:colOff>
                <xdr:row>786423</xdr:row>
                <xdr:rowOff>38100</xdr:rowOff>
              </from>
              <to>
                <xdr:col>8960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82" r:id="rId578"/>
      </mc:Fallback>
    </mc:AlternateContent>
    <mc:AlternateContent xmlns:mc="http://schemas.openxmlformats.org/markup-compatibility/2006">
      <mc:Choice Requires="x14">
        <oleObject progId="Figura do Microsoft Word " shapeId="17983" r:id="rId579">
          <objectPr defaultSize="0" r:id="rId5">
            <anchor moveWithCells="1" sizeWithCells="1">
              <from>
                <xdr:col>8959</xdr:col>
                <xdr:colOff>238125</xdr:colOff>
                <xdr:row>851959</xdr:row>
                <xdr:rowOff>38100</xdr:rowOff>
              </from>
              <to>
                <xdr:col>8960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83" r:id="rId579"/>
      </mc:Fallback>
    </mc:AlternateContent>
    <mc:AlternateContent xmlns:mc="http://schemas.openxmlformats.org/markup-compatibility/2006">
      <mc:Choice Requires="x14">
        <oleObject progId="Figura do Microsoft Word " shapeId="17984" r:id="rId580">
          <objectPr defaultSize="0" r:id="rId5">
            <anchor moveWithCells="1" sizeWithCells="1">
              <from>
                <xdr:col>8959</xdr:col>
                <xdr:colOff>238125</xdr:colOff>
                <xdr:row>917495</xdr:row>
                <xdr:rowOff>38100</xdr:rowOff>
              </from>
              <to>
                <xdr:col>8960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7984" r:id="rId580"/>
      </mc:Fallback>
    </mc:AlternateContent>
    <mc:AlternateContent xmlns:mc="http://schemas.openxmlformats.org/markup-compatibility/2006">
      <mc:Choice Requires="x14">
        <oleObject progId="Figura do Microsoft Word " shapeId="17985" r:id="rId581">
          <objectPr defaultSize="0" r:id="rId5">
            <anchor moveWithCells="1" sizeWithCells="1">
              <from>
                <xdr:col>8959</xdr:col>
                <xdr:colOff>238125</xdr:colOff>
                <xdr:row>983031</xdr:row>
                <xdr:rowOff>38100</xdr:rowOff>
              </from>
              <to>
                <xdr:col>8960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7985" r:id="rId581"/>
      </mc:Fallback>
    </mc:AlternateContent>
    <mc:AlternateContent xmlns:mc="http://schemas.openxmlformats.org/markup-compatibility/2006">
      <mc:Choice Requires="x14">
        <oleObject progId="Figura do Microsoft Word " shapeId="17986" r:id="rId582">
          <objectPr defaultSize="0" r:id="rId5">
            <anchor moveWithCells="1" sizeWithCells="1">
              <from>
                <xdr:col>9215</xdr:col>
                <xdr:colOff>238125</xdr:colOff>
                <xdr:row>0</xdr:row>
                <xdr:rowOff>38100</xdr:rowOff>
              </from>
              <to>
                <xdr:col>9216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7986" r:id="rId582"/>
      </mc:Fallback>
    </mc:AlternateContent>
    <mc:AlternateContent xmlns:mc="http://schemas.openxmlformats.org/markup-compatibility/2006">
      <mc:Choice Requires="x14">
        <oleObject progId="Figura do Microsoft Word " shapeId="17987" r:id="rId583">
          <objectPr defaultSize="0" r:id="rId5">
            <anchor moveWithCells="1" sizeWithCells="1">
              <from>
                <xdr:col>9215</xdr:col>
                <xdr:colOff>238125</xdr:colOff>
                <xdr:row>65527</xdr:row>
                <xdr:rowOff>38100</xdr:rowOff>
              </from>
              <to>
                <xdr:col>9216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7987" r:id="rId583"/>
      </mc:Fallback>
    </mc:AlternateContent>
    <mc:AlternateContent xmlns:mc="http://schemas.openxmlformats.org/markup-compatibility/2006">
      <mc:Choice Requires="x14">
        <oleObject progId="Figura do Microsoft Word " shapeId="17988" r:id="rId584">
          <objectPr defaultSize="0" r:id="rId5">
            <anchor moveWithCells="1" sizeWithCells="1">
              <from>
                <xdr:col>9215</xdr:col>
                <xdr:colOff>238125</xdr:colOff>
                <xdr:row>131063</xdr:row>
                <xdr:rowOff>38100</xdr:rowOff>
              </from>
              <to>
                <xdr:col>9216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7988" r:id="rId584"/>
      </mc:Fallback>
    </mc:AlternateContent>
    <mc:AlternateContent xmlns:mc="http://schemas.openxmlformats.org/markup-compatibility/2006">
      <mc:Choice Requires="x14">
        <oleObject progId="Figura do Microsoft Word " shapeId="17989" r:id="rId585">
          <objectPr defaultSize="0" r:id="rId5">
            <anchor moveWithCells="1" sizeWithCells="1">
              <from>
                <xdr:col>9215</xdr:col>
                <xdr:colOff>238125</xdr:colOff>
                <xdr:row>196599</xdr:row>
                <xdr:rowOff>38100</xdr:rowOff>
              </from>
              <to>
                <xdr:col>9216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7989" r:id="rId585"/>
      </mc:Fallback>
    </mc:AlternateContent>
    <mc:AlternateContent xmlns:mc="http://schemas.openxmlformats.org/markup-compatibility/2006">
      <mc:Choice Requires="x14">
        <oleObject progId="Figura do Microsoft Word " shapeId="17990" r:id="rId586">
          <objectPr defaultSize="0" r:id="rId5">
            <anchor moveWithCells="1" sizeWithCells="1">
              <from>
                <xdr:col>9215</xdr:col>
                <xdr:colOff>238125</xdr:colOff>
                <xdr:row>262135</xdr:row>
                <xdr:rowOff>38100</xdr:rowOff>
              </from>
              <to>
                <xdr:col>9216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7990" r:id="rId586"/>
      </mc:Fallback>
    </mc:AlternateContent>
    <mc:AlternateContent xmlns:mc="http://schemas.openxmlformats.org/markup-compatibility/2006">
      <mc:Choice Requires="x14">
        <oleObject progId="Figura do Microsoft Word " shapeId="17991" r:id="rId587">
          <objectPr defaultSize="0" r:id="rId5">
            <anchor moveWithCells="1" sizeWithCells="1">
              <from>
                <xdr:col>9215</xdr:col>
                <xdr:colOff>238125</xdr:colOff>
                <xdr:row>327671</xdr:row>
                <xdr:rowOff>38100</xdr:rowOff>
              </from>
              <to>
                <xdr:col>9216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7991" r:id="rId587"/>
      </mc:Fallback>
    </mc:AlternateContent>
    <mc:AlternateContent xmlns:mc="http://schemas.openxmlformats.org/markup-compatibility/2006">
      <mc:Choice Requires="x14">
        <oleObject progId="Figura do Microsoft Word " shapeId="17992" r:id="rId588">
          <objectPr defaultSize="0" r:id="rId5">
            <anchor moveWithCells="1" sizeWithCells="1">
              <from>
                <xdr:col>9215</xdr:col>
                <xdr:colOff>238125</xdr:colOff>
                <xdr:row>393207</xdr:row>
                <xdr:rowOff>38100</xdr:rowOff>
              </from>
              <to>
                <xdr:col>9216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7992" r:id="rId588"/>
      </mc:Fallback>
    </mc:AlternateContent>
    <mc:AlternateContent xmlns:mc="http://schemas.openxmlformats.org/markup-compatibility/2006">
      <mc:Choice Requires="x14">
        <oleObject progId="Figura do Microsoft Word " shapeId="17993" r:id="rId589">
          <objectPr defaultSize="0" r:id="rId5">
            <anchor moveWithCells="1" sizeWithCells="1">
              <from>
                <xdr:col>9215</xdr:col>
                <xdr:colOff>238125</xdr:colOff>
                <xdr:row>458743</xdr:row>
                <xdr:rowOff>38100</xdr:rowOff>
              </from>
              <to>
                <xdr:col>9216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7993" r:id="rId589"/>
      </mc:Fallback>
    </mc:AlternateContent>
    <mc:AlternateContent xmlns:mc="http://schemas.openxmlformats.org/markup-compatibility/2006">
      <mc:Choice Requires="x14">
        <oleObject progId="Figura do Microsoft Word " shapeId="17994" r:id="rId590">
          <objectPr defaultSize="0" r:id="rId5">
            <anchor moveWithCells="1" sizeWithCells="1">
              <from>
                <xdr:col>9215</xdr:col>
                <xdr:colOff>238125</xdr:colOff>
                <xdr:row>524279</xdr:row>
                <xdr:rowOff>38100</xdr:rowOff>
              </from>
              <to>
                <xdr:col>9216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7994" r:id="rId590"/>
      </mc:Fallback>
    </mc:AlternateContent>
    <mc:AlternateContent xmlns:mc="http://schemas.openxmlformats.org/markup-compatibility/2006">
      <mc:Choice Requires="x14">
        <oleObject progId="Figura do Microsoft Word " shapeId="17995" r:id="rId591">
          <objectPr defaultSize="0" r:id="rId5">
            <anchor moveWithCells="1" sizeWithCells="1">
              <from>
                <xdr:col>9215</xdr:col>
                <xdr:colOff>238125</xdr:colOff>
                <xdr:row>589815</xdr:row>
                <xdr:rowOff>38100</xdr:rowOff>
              </from>
              <to>
                <xdr:col>9216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7995" r:id="rId591"/>
      </mc:Fallback>
    </mc:AlternateContent>
    <mc:AlternateContent xmlns:mc="http://schemas.openxmlformats.org/markup-compatibility/2006">
      <mc:Choice Requires="x14">
        <oleObject progId="Figura do Microsoft Word " shapeId="17996" r:id="rId592">
          <objectPr defaultSize="0" r:id="rId5">
            <anchor moveWithCells="1" sizeWithCells="1">
              <from>
                <xdr:col>9215</xdr:col>
                <xdr:colOff>238125</xdr:colOff>
                <xdr:row>655351</xdr:row>
                <xdr:rowOff>38100</xdr:rowOff>
              </from>
              <to>
                <xdr:col>9216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7996" r:id="rId592"/>
      </mc:Fallback>
    </mc:AlternateContent>
    <mc:AlternateContent xmlns:mc="http://schemas.openxmlformats.org/markup-compatibility/2006">
      <mc:Choice Requires="x14">
        <oleObject progId="Figura do Microsoft Word " shapeId="17997" r:id="rId593">
          <objectPr defaultSize="0" r:id="rId5">
            <anchor moveWithCells="1" sizeWithCells="1">
              <from>
                <xdr:col>9215</xdr:col>
                <xdr:colOff>238125</xdr:colOff>
                <xdr:row>720887</xdr:row>
                <xdr:rowOff>38100</xdr:rowOff>
              </from>
              <to>
                <xdr:col>9216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7997" r:id="rId593"/>
      </mc:Fallback>
    </mc:AlternateContent>
    <mc:AlternateContent xmlns:mc="http://schemas.openxmlformats.org/markup-compatibility/2006">
      <mc:Choice Requires="x14">
        <oleObject progId="Figura do Microsoft Word " shapeId="17998" r:id="rId594">
          <objectPr defaultSize="0" r:id="rId5">
            <anchor moveWithCells="1" sizeWithCells="1">
              <from>
                <xdr:col>9215</xdr:col>
                <xdr:colOff>238125</xdr:colOff>
                <xdr:row>786423</xdr:row>
                <xdr:rowOff>38100</xdr:rowOff>
              </from>
              <to>
                <xdr:col>9216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7998" r:id="rId594"/>
      </mc:Fallback>
    </mc:AlternateContent>
    <mc:AlternateContent xmlns:mc="http://schemas.openxmlformats.org/markup-compatibility/2006">
      <mc:Choice Requires="x14">
        <oleObject progId="Figura do Microsoft Word " shapeId="17999" r:id="rId595">
          <objectPr defaultSize="0" r:id="rId5">
            <anchor moveWithCells="1" sizeWithCells="1">
              <from>
                <xdr:col>9215</xdr:col>
                <xdr:colOff>238125</xdr:colOff>
                <xdr:row>851959</xdr:row>
                <xdr:rowOff>38100</xdr:rowOff>
              </from>
              <to>
                <xdr:col>9216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7999" r:id="rId595"/>
      </mc:Fallback>
    </mc:AlternateContent>
    <mc:AlternateContent xmlns:mc="http://schemas.openxmlformats.org/markup-compatibility/2006">
      <mc:Choice Requires="x14">
        <oleObject progId="Figura do Microsoft Word " shapeId="18000" r:id="rId596">
          <objectPr defaultSize="0" r:id="rId5">
            <anchor moveWithCells="1" sizeWithCells="1">
              <from>
                <xdr:col>9215</xdr:col>
                <xdr:colOff>238125</xdr:colOff>
                <xdr:row>917495</xdr:row>
                <xdr:rowOff>38100</xdr:rowOff>
              </from>
              <to>
                <xdr:col>9216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00" r:id="rId596"/>
      </mc:Fallback>
    </mc:AlternateContent>
    <mc:AlternateContent xmlns:mc="http://schemas.openxmlformats.org/markup-compatibility/2006">
      <mc:Choice Requires="x14">
        <oleObject progId="Figura do Microsoft Word " shapeId="18001" r:id="rId597">
          <objectPr defaultSize="0" r:id="rId5">
            <anchor moveWithCells="1" sizeWithCells="1">
              <from>
                <xdr:col>9215</xdr:col>
                <xdr:colOff>238125</xdr:colOff>
                <xdr:row>983031</xdr:row>
                <xdr:rowOff>38100</xdr:rowOff>
              </from>
              <to>
                <xdr:col>9216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01" r:id="rId597"/>
      </mc:Fallback>
    </mc:AlternateContent>
    <mc:AlternateContent xmlns:mc="http://schemas.openxmlformats.org/markup-compatibility/2006">
      <mc:Choice Requires="x14">
        <oleObject progId="Figura do Microsoft Word " shapeId="18002" r:id="rId598">
          <objectPr defaultSize="0" r:id="rId5">
            <anchor moveWithCells="1" sizeWithCells="1">
              <from>
                <xdr:col>9471</xdr:col>
                <xdr:colOff>238125</xdr:colOff>
                <xdr:row>0</xdr:row>
                <xdr:rowOff>38100</xdr:rowOff>
              </from>
              <to>
                <xdr:col>9472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02" r:id="rId598"/>
      </mc:Fallback>
    </mc:AlternateContent>
    <mc:AlternateContent xmlns:mc="http://schemas.openxmlformats.org/markup-compatibility/2006">
      <mc:Choice Requires="x14">
        <oleObject progId="Figura do Microsoft Word " shapeId="18003" r:id="rId599">
          <objectPr defaultSize="0" r:id="rId5">
            <anchor moveWithCells="1" sizeWithCells="1">
              <from>
                <xdr:col>9471</xdr:col>
                <xdr:colOff>238125</xdr:colOff>
                <xdr:row>65527</xdr:row>
                <xdr:rowOff>38100</xdr:rowOff>
              </from>
              <to>
                <xdr:col>9472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03" r:id="rId599"/>
      </mc:Fallback>
    </mc:AlternateContent>
    <mc:AlternateContent xmlns:mc="http://schemas.openxmlformats.org/markup-compatibility/2006">
      <mc:Choice Requires="x14">
        <oleObject progId="Figura do Microsoft Word " shapeId="18004" r:id="rId600">
          <objectPr defaultSize="0" r:id="rId5">
            <anchor moveWithCells="1" sizeWithCells="1">
              <from>
                <xdr:col>9471</xdr:col>
                <xdr:colOff>238125</xdr:colOff>
                <xdr:row>131063</xdr:row>
                <xdr:rowOff>38100</xdr:rowOff>
              </from>
              <to>
                <xdr:col>9472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004" r:id="rId600"/>
      </mc:Fallback>
    </mc:AlternateContent>
    <mc:AlternateContent xmlns:mc="http://schemas.openxmlformats.org/markup-compatibility/2006">
      <mc:Choice Requires="x14">
        <oleObject progId="Figura do Microsoft Word " shapeId="18005" r:id="rId601">
          <objectPr defaultSize="0" r:id="rId5">
            <anchor moveWithCells="1" sizeWithCells="1">
              <from>
                <xdr:col>9471</xdr:col>
                <xdr:colOff>238125</xdr:colOff>
                <xdr:row>196599</xdr:row>
                <xdr:rowOff>38100</xdr:rowOff>
              </from>
              <to>
                <xdr:col>9472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005" r:id="rId601"/>
      </mc:Fallback>
    </mc:AlternateContent>
    <mc:AlternateContent xmlns:mc="http://schemas.openxmlformats.org/markup-compatibility/2006">
      <mc:Choice Requires="x14">
        <oleObject progId="Figura do Microsoft Word " shapeId="18006" r:id="rId602">
          <objectPr defaultSize="0" r:id="rId5">
            <anchor moveWithCells="1" sizeWithCells="1">
              <from>
                <xdr:col>9471</xdr:col>
                <xdr:colOff>238125</xdr:colOff>
                <xdr:row>262135</xdr:row>
                <xdr:rowOff>38100</xdr:rowOff>
              </from>
              <to>
                <xdr:col>9472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006" r:id="rId602"/>
      </mc:Fallback>
    </mc:AlternateContent>
    <mc:AlternateContent xmlns:mc="http://schemas.openxmlformats.org/markup-compatibility/2006">
      <mc:Choice Requires="x14">
        <oleObject progId="Figura do Microsoft Word " shapeId="18007" r:id="rId603">
          <objectPr defaultSize="0" r:id="rId5">
            <anchor moveWithCells="1" sizeWithCells="1">
              <from>
                <xdr:col>9471</xdr:col>
                <xdr:colOff>238125</xdr:colOff>
                <xdr:row>327671</xdr:row>
                <xdr:rowOff>38100</xdr:rowOff>
              </from>
              <to>
                <xdr:col>9472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007" r:id="rId603"/>
      </mc:Fallback>
    </mc:AlternateContent>
    <mc:AlternateContent xmlns:mc="http://schemas.openxmlformats.org/markup-compatibility/2006">
      <mc:Choice Requires="x14">
        <oleObject progId="Figura do Microsoft Word " shapeId="18008" r:id="rId604">
          <objectPr defaultSize="0" r:id="rId5">
            <anchor moveWithCells="1" sizeWithCells="1">
              <from>
                <xdr:col>9471</xdr:col>
                <xdr:colOff>238125</xdr:colOff>
                <xdr:row>393207</xdr:row>
                <xdr:rowOff>38100</xdr:rowOff>
              </from>
              <to>
                <xdr:col>9472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008" r:id="rId604"/>
      </mc:Fallback>
    </mc:AlternateContent>
    <mc:AlternateContent xmlns:mc="http://schemas.openxmlformats.org/markup-compatibility/2006">
      <mc:Choice Requires="x14">
        <oleObject progId="Figura do Microsoft Word " shapeId="18009" r:id="rId605">
          <objectPr defaultSize="0" r:id="rId5">
            <anchor moveWithCells="1" sizeWithCells="1">
              <from>
                <xdr:col>9471</xdr:col>
                <xdr:colOff>238125</xdr:colOff>
                <xdr:row>458743</xdr:row>
                <xdr:rowOff>38100</xdr:rowOff>
              </from>
              <to>
                <xdr:col>9472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009" r:id="rId605"/>
      </mc:Fallback>
    </mc:AlternateContent>
    <mc:AlternateContent xmlns:mc="http://schemas.openxmlformats.org/markup-compatibility/2006">
      <mc:Choice Requires="x14">
        <oleObject progId="Figura do Microsoft Word " shapeId="18010" r:id="rId606">
          <objectPr defaultSize="0" r:id="rId5">
            <anchor moveWithCells="1" sizeWithCells="1">
              <from>
                <xdr:col>9471</xdr:col>
                <xdr:colOff>238125</xdr:colOff>
                <xdr:row>524279</xdr:row>
                <xdr:rowOff>38100</xdr:rowOff>
              </from>
              <to>
                <xdr:col>9472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010" r:id="rId606"/>
      </mc:Fallback>
    </mc:AlternateContent>
    <mc:AlternateContent xmlns:mc="http://schemas.openxmlformats.org/markup-compatibility/2006">
      <mc:Choice Requires="x14">
        <oleObject progId="Figura do Microsoft Word " shapeId="18011" r:id="rId607">
          <objectPr defaultSize="0" r:id="rId5">
            <anchor moveWithCells="1" sizeWithCells="1">
              <from>
                <xdr:col>9471</xdr:col>
                <xdr:colOff>238125</xdr:colOff>
                <xdr:row>589815</xdr:row>
                <xdr:rowOff>38100</xdr:rowOff>
              </from>
              <to>
                <xdr:col>9472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011" r:id="rId607"/>
      </mc:Fallback>
    </mc:AlternateContent>
    <mc:AlternateContent xmlns:mc="http://schemas.openxmlformats.org/markup-compatibility/2006">
      <mc:Choice Requires="x14">
        <oleObject progId="Figura do Microsoft Word " shapeId="18012" r:id="rId608">
          <objectPr defaultSize="0" r:id="rId5">
            <anchor moveWithCells="1" sizeWithCells="1">
              <from>
                <xdr:col>9471</xdr:col>
                <xdr:colOff>238125</xdr:colOff>
                <xdr:row>655351</xdr:row>
                <xdr:rowOff>38100</xdr:rowOff>
              </from>
              <to>
                <xdr:col>9472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012" r:id="rId608"/>
      </mc:Fallback>
    </mc:AlternateContent>
    <mc:AlternateContent xmlns:mc="http://schemas.openxmlformats.org/markup-compatibility/2006">
      <mc:Choice Requires="x14">
        <oleObject progId="Figura do Microsoft Word " shapeId="18013" r:id="rId609">
          <objectPr defaultSize="0" r:id="rId5">
            <anchor moveWithCells="1" sizeWithCells="1">
              <from>
                <xdr:col>9471</xdr:col>
                <xdr:colOff>238125</xdr:colOff>
                <xdr:row>720887</xdr:row>
                <xdr:rowOff>38100</xdr:rowOff>
              </from>
              <to>
                <xdr:col>9472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013" r:id="rId609"/>
      </mc:Fallback>
    </mc:AlternateContent>
    <mc:AlternateContent xmlns:mc="http://schemas.openxmlformats.org/markup-compatibility/2006">
      <mc:Choice Requires="x14">
        <oleObject progId="Figura do Microsoft Word " shapeId="18014" r:id="rId610">
          <objectPr defaultSize="0" r:id="rId5">
            <anchor moveWithCells="1" sizeWithCells="1">
              <from>
                <xdr:col>9471</xdr:col>
                <xdr:colOff>238125</xdr:colOff>
                <xdr:row>786423</xdr:row>
                <xdr:rowOff>38100</xdr:rowOff>
              </from>
              <to>
                <xdr:col>9472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014" r:id="rId610"/>
      </mc:Fallback>
    </mc:AlternateContent>
    <mc:AlternateContent xmlns:mc="http://schemas.openxmlformats.org/markup-compatibility/2006">
      <mc:Choice Requires="x14">
        <oleObject progId="Figura do Microsoft Word " shapeId="18015" r:id="rId611">
          <objectPr defaultSize="0" r:id="rId5">
            <anchor moveWithCells="1" sizeWithCells="1">
              <from>
                <xdr:col>9471</xdr:col>
                <xdr:colOff>238125</xdr:colOff>
                <xdr:row>851959</xdr:row>
                <xdr:rowOff>38100</xdr:rowOff>
              </from>
              <to>
                <xdr:col>9472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015" r:id="rId611"/>
      </mc:Fallback>
    </mc:AlternateContent>
    <mc:AlternateContent xmlns:mc="http://schemas.openxmlformats.org/markup-compatibility/2006">
      <mc:Choice Requires="x14">
        <oleObject progId="Figura do Microsoft Word " shapeId="18016" r:id="rId612">
          <objectPr defaultSize="0" r:id="rId5">
            <anchor moveWithCells="1" sizeWithCells="1">
              <from>
                <xdr:col>9471</xdr:col>
                <xdr:colOff>238125</xdr:colOff>
                <xdr:row>917495</xdr:row>
                <xdr:rowOff>38100</xdr:rowOff>
              </from>
              <to>
                <xdr:col>9472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16" r:id="rId612"/>
      </mc:Fallback>
    </mc:AlternateContent>
    <mc:AlternateContent xmlns:mc="http://schemas.openxmlformats.org/markup-compatibility/2006">
      <mc:Choice Requires="x14">
        <oleObject progId="Figura do Microsoft Word " shapeId="18017" r:id="rId613">
          <objectPr defaultSize="0" r:id="rId5">
            <anchor moveWithCells="1" sizeWithCells="1">
              <from>
                <xdr:col>9471</xdr:col>
                <xdr:colOff>238125</xdr:colOff>
                <xdr:row>983031</xdr:row>
                <xdr:rowOff>38100</xdr:rowOff>
              </from>
              <to>
                <xdr:col>9472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17" r:id="rId613"/>
      </mc:Fallback>
    </mc:AlternateContent>
    <mc:AlternateContent xmlns:mc="http://schemas.openxmlformats.org/markup-compatibility/2006">
      <mc:Choice Requires="x14">
        <oleObject progId="Figura do Microsoft Word " shapeId="18018" r:id="rId614">
          <objectPr defaultSize="0" r:id="rId5">
            <anchor moveWithCells="1" sizeWithCells="1">
              <from>
                <xdr:col>9727</xdr:col>
                <xdr:colOff>238125</xdr:colOff>
                <xdr:row>0</xdr:row>
                <xdr:rowOff>38100</xdr:rowOff>
              </from>
              <to>
                <xdr:col>9728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18" r:id="rId614"/>
      </mc:Fallback>
    </mc:AlternateContent>
    <mc:AlternateContent xmlns:mc="http://schemas.openxmlformats.org/markup-compatibility/2006">
      <mc:Choice Requires="x14">
        <oleObject progId="Figura do Microsoft Word " shapeId="18019" r:id="rId615">
          <objectPr defaultSize="0" r:id="rId5">
            <anchor moveWithCells="1" sizeWithCells="1">
              <from>
                <xdr:col>9727</xdr:col>
                <xdr:colOff>238125</xdr:colOff>
                <xdr:row>65527</xdr:row>
                <xdr:rowOff>38100</xdr:rowOff>
              </from>
              <to>
                <xdr:col>9728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19" r:id="rId615"/>
      </mc:Fallback>
    </mc:AlternateContent>
    <mc:AlternateContent xmlns:mc="http://schemas.openxmlformats.org/markup-compatibility/2006">
      <mc:Choice Requires="x14">
        <oleObject progId="Figura do Microsoft Word " shapeId="18020" r:id="rId616">
          <objectPr defaultSize="0" r:id="rId5">
            <anchor moveWithCells="1" sizeWithCells="1">
              <from>
                <xdr:col>9727</xdr:col>
                <xdr:colOff>238125</xdr:colOff>
                <xdr:row>131063</xdr:row>
                <xdr:rowOff>38100</xdr:rowOff>
              </from>
              <to>
                <xdr:col>9728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020" r:id="rId616"/>
      </mc:Fallback>
    </mc:AlternateContent>
    <mc:AlternateContent xmlns:mc="http://schemas.openxmlformats.org/markup-compatibility/2006">
      <mc:Choice Requires="x14">
        <oleObject progId="Figura do Microsoft Word " shapeId="18021" r:id="rId617">
          <objectPr defaultSize="0" r:id="rId5">
            <anchor moveWithCells="1" sizeWithCells="1">
              <from>
                <xdr:col>9727</xdr:col>
                <xdr:colOff>238125</xdr:colOff>
                <xdr:row>196599</xdr:row>
                <xdr:rowOff>38100</xdr:rowOff>
              </from>
              <to>
                <xdr:col>9728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021" r:id="rId617"/>
      </mc:Fallback>
    </mc:AlternateContent>
    <mc:AlternateContent xmlns:mc="http://schemas.openxmlformats.org/markup-compatibility/2006">
      <mc:Choice Requires="x14">
        <oleObject progId="Figura do Microsoft Word " shapeId="18022" r:id="rId618">
          <objectPr defaultSize="0" r:id="rId5">
            <anchor moveWithCells="1" sizeWithCells="1">
              <from>
                <xdr:col>9727</xdr:col>
                <xdr:colOff>238125</xdr:colOff>
                <xdr:row>262135</xdr:row>
                <xdr:rowOff>38100</xdr:rowOff>
              </from>
              <to>
                <xdr:col>9728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022" r:id="rId618"/>
      </mc:Fallback>
    </mc:AlternateContent>
    <mc:AlternateContent xmlns:mc="http://schemas.openxmlformats.org/markup-compatibility/2006">
      <mc:Choice Requires="x14">
        <oleObject progId="Figura do Microsoft Word " shapeId="18023" r:id="rId619">
          <objectPr defaultSize="0" r:id="rId5">
            <anchor moveWithCells="1" sizeWithCells="1">
              <from>
                <xdr:col>9727</xdr:col>
                <xdr:colOff>238125</xdr:colOff>
                <xdr:row>327671</xdr:row>
                <xdr:rowOff>38100</xdr:rowOff>
              </from>
              <to>
                <xdr:col>9728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023" r:id="rId619"/>
      </mc:Fallback>
    </mc:AlternateContent>
    <mc:AlternateContent xmlns:mc="http://schemas.openxmlformats.org/markup-compatibility/2006">
      <mc:Choice Requires="x14">
        <oleObject progId="Figura do Microsoft Word " shapeId="18024" r:id="rId620">
          <objectPr defaultSize="0" r:id="rId5">
            <anchor moveWithCells="1" sizeWithCells="1">
              <from>
                <xdr:col>9727</xdr:col>
                <xdr:colOff>238125</xdr:colOff>
                <xdr:row>393207</xdr:row>
                <xdr:rowOff>38100</xdr:rowOff>
              </from>
              <to>
                <xdr:col>9728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024" r:id="rId620"/>
      </mc:Fallback>
    </mc:AlternateContent>
    <mc:AlternateContent xmlns:mc="http://schemas.openxmlformats.org/markup-compatibility/2006">
      <mc:Choice Requires="x14">
        <oleObject progId="Figura do Microsoft Word " shapeId="18025" r:id="rId621">
          <objectPr defaultSize="0" r:id="rId5">
            <anchor moveWithCells="1" sizeWithCells="1">
              <from>
                <xdr:col>9727</xdr:col>
                <xdr:colOff>238125</xdr:colOff>
                <xdr:row>458743</xdr:row>
                <xdr:rowOff>38100</xdr:rowOff>
              </from>
              <to>
                <xdr:col>9728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025" r:id="rId621"/>
      </mc:Fallback>
    </mc:AlternateContent>
    <mc:AlternateContent xmlns:mc="http://schemas.openxmlformats.org/markup-compatibility/2006">
      <mc:Choice Requires="x14">
        <oleObject progId="Figura do Microsoft Word " shapeId="18026" r:id="rId622">
          <objectPr defaultSize="0" r:id="rId5">
            <anchor moveWithCells="1" sizeWithCells="1">
              <from>
                <xdr:col>9727</xdr:col>
                <xdr:colOff>238125</xdr:colOff>
                <xdr:row>524279</xdr:row>
                <xdr:rowOff>38100</xdr:rowOff>
              </from>
              <to>
                <xdr:col>9728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026" r:id="rId622"/>
      </mc:Fallback>
    </mc:AlternateContent>
    <mc:AlternateContent xmlns:mc="http://schemas.openxmlformats.org/markup-compatibility/2006">
      <mc:Choice Requires="x14">
        <oleObject progId="Figura do Microsoft Word " shapeId="18027" r:id="rId623">
          <objectPr defaultSize="0" r:id="rId5">
            <anchor moveWithCells="1" sizeWithCells="1">
              <from>
                <xdr:col>9727</xdr:col>
                <xdr:colOff>238125</xdr:colOff>
                <xdr:row>589815</xdr:row>
                <xdr:rowOff>38100</xdr:rowOff>
              </from>
              <to>
                <xdr:col>9728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027" r:id="rId623"/>
      </mc:Fallback>
    </mc:AlternateContent>
    <mc:AlternateContent xmlns:mc="http://schemas.openxmlformats.org/markup-compatibility/2006">
      <mc:Choice Requires="x14">
        <oleObject progId="Figura do Microsoft Word " shapeId="18028" r:id="rId624">
          <objectPr defaultSize="0" r:id="rId5">
            <anchor moveWithCells="1" sizeWithCells="1">
              <from>
                <xdr:col>9727</xdr:col>
                <xdr:colOff>238125</xdr:colOff>
                <xdr:row>655351</xdr:row>
                <xdr:rowOff>38100</xdr:rowOff>
              </from>
              <to>
                <xdr:col>9728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028" r:id="rId624"/>
      </mc:Fallback>
    </mc:AlternateContent>
    <mc:AlternateContent xmlns:mc="http://schemas.openxmlformats.org/markup-compatibility/2006">
      <mc:Choice Requires="x14">
        <oleObject progId="Figura do Microsoft Word " shapeId="18029" r:id="rId625">
          <objectPr defaultSize="0" r:id="rId5">
            <anchor moveWithCells="1" sizeWithCells="1">
              <from>
                <xdr:col>9727</xdr:col>
                <xdr:colOff>238125</xdr:colOff>
                <xdr:row>720887</xdr:row>
                <xdr:rowOff>38100</xdr:rowOff>
              </from>
              <to>
                <xdr:col>9728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029" r:id="rId625"/>
      </mc:Fallback>
    </mc:AlternateContent>
    <mc:AlternateContent xmlns:mc="http://schemas.openxmlformats.org/markup-compatibility/2006">
      <mc:Choice Requires="x14">
        <oleObject progId="Figura do Microsoft Word " shapeId="18030" r:id="rId626">
          <objectPr defaultSize="0" r:id="rId5">
            <anchor moveWithCells="1" sizeWithCells="1">
              <from>
                <xdr:col>9727</xdr:col>
                <xdr:colOff>238125</xdr:colOff>
                <xdr:row>786423</xdr:row>
                <xdr:rowOff>38100</xdr:rowOff>
              </from>
              <to>
                <xdr:col>9728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030" r:id="rId626"/>
      </mc:Fallback>
    </mc:AlternateContent>
    <mc:AlternateContent xmlns:mc="http://schemas.openxmlformats.org/markup-compatibility/2006">
      <mc:Choice Requires="x14">
        <oleObject progId="Figura do Microsoft Word " shapeId="18031" r:id="rId627">
          <objectPr defaultSize="0" r:id="rId5">
            <anchor moveWithCells="1" sizeWithCells="1">
              <from>
                <xdr:col>9727</xdr:col>
                <xdr:colOff>238125</xdr:colOff>
                <xdr:row>851959</xdr:row>
                <xdr:rowOff>38100</xdr:rowOff>
              </from>
              <to>
                <xdr:col>9728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031" r:id="rId627"/>
      </mc:Fallback>
    </mc:AlternateContent>
    <mc:AlternateContent xmlns:mc="http://schemas.openxmlformats.org/markup-compatibility/2006">
      <mc:Choice Requires="x14">
        <oleObject progId="Figura do Microsoft Word " shapeId="18032" r:id="rId628">
          <objectPr defaultSize="0" r:id="rId5">
            <anchor moveWithCells="1" sizeWithCells="1">
              <from>
                <xdr:col>9727</xdr:col>
                <xdr:colOff>238125</xdr:colOff>
                <xdr:row>917495</xdr:row>
                <xdr:rowOff>38100</xdr:rowOff>
              </from>
              <to>
                <xdr:col>9728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32" r:id="rId628"/>
      </mc:Fallback>
    </mc:AlternateContent>
    <mc:AlternateContent xmlns:mc="http://schemas.openxmlformats.org/markup-compatibility/2006">
      <mc:Choice Requires="x14">
        <oleObject progId="Figura do Microsoft Word " shapeId="18033" r:id="rId629">
          <objectPr defaultSize="0" r:id="rId5">
            <anchor moveWithCells="1" sizeWithCells="1">
              <from>
                <xdr:col>9727</xdr:col>
                <xdr:colOff>238125</xdr:colOff>
                <xdr:row>983031</xdr:row>
                <xdr:rowOff>38100</xdr:rowOff>
              </from>
              <to>
                <xdr:col>9728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33" r:id="rId629"/>
      </mc:Fallback>
    </mc:AlternateContent>
    <mc:AlternateContent xmlns:mc="http://schemas.openxmlformats.org/markup-compatibility/2006">
      <mc:Choice Requires="x14">
        <oleObject progId="Figura do Microsoft Word " shapeId="18034" r:id="rId630">
          <objectPr defaultSize="0" r:id="rId5">
            <anchor moveWithCells="1" sizeWithCells="1">
              <from>
                <xdr:col>9983</xdr:col>
                <xdr:colOff>238125</xdr:colOff>
                <xdr:row>0</xdr:row>
                <xdr:rowOff>38100</xdr:rowOff>
              </from>
              <to>
                <xdr:col>9984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34" r:id="rId630"/>
      </mc:Fallback>
    </mc:AlternateContent>
    <mc:AlternateContent xmlns:mc="http://schemas.openxmlformats.org/markup-compatibility/2006">
      <mc:Choice Requires="x14">
        <oleObject progId="Figura do Microsoft Word " shapeId="18035" r:id="rId631">
          <objectPr defaultSize="0" r:id="rId5">
            <anchor moveWithCells="1" sizeWithCells="1">
              <from>
                <xdr:col>9983</xdr:col>
                <xdr:colOff>238125</xdr:colOff>
                <xdr:row>65527</xdr:row>
                <xdr:rowOff>38100</xdr:rowOff>
              </from>
              <to>
                <xdr:col>9984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35" r:id="rId631"/>
      </mc:Fallback>
    </mc:AlternateContent>
    <mc:AlternateContent xmlns:mc="http://schemas.openxmlformats.org/markup-compatibility/2006">
      <mc:Choice Requires="x14">
        <oleObject progId="Figura do Microsoft Word " shapeId="18036" r:id="rId632">
          <objectPr defaultSize="0" r:id="rId5">
            <anchor moveWithCells="1" sizeWithCells="1">
              <from>
                <xdr:col>9983</xdr:col>
                <xdr:colOff>238125</xdr:colOff>
                <xdr:row>131063</xdr:row>
                <xdr:rowOff>38100</xdr:rowOff>
              </from>
              <to>
                <xdr:col>9984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036" r:id="rId632"/>
      </mc:Fallback>
    </mc:AlternateContent>
    <mc:AlternateContent xmlns:mc="http://schemas.openxmlformats.org/markup-compatibility/2006">
      <mc:Choice Requires="x14">
        <oleObject progId="Figura do Microsoft Word " shapeId="18037" r:id="rId633">
          <objectPr defaultSize="0" r:id="rId5">
            <anchor moveWithCells="1" sizeWithCells="1">
              <from>
                <xdr:col>9983</xdr:col>
                <xdr:colOff>238125</xdr:colOff>
                <xdr:row>196599</xdr:row>
                <xdr:rowOff>38100</xdr:rowOff>
              </from>
              <to>
                <xdr:col>9984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037" r:id="rId633"/>
      </mc:Fallback>
    </mc:AlternateContent>
    <mc:AlternateContent xmlns:mc="http://schemas.openxmlformats.org/markup-compatibility/2006">
      <mc:Choice Requires="x14">
        <oleObject progId="Figura do Microsoft Word " shapeId="18038" r:id="rId634">
          <objectPr defaultSize="0" r:id="rId5">
            <anchor moveWithCells="1" sizeWithCells="1">
              <from>
                <xdr:col>9983</xdr:col>
                <xdr:colOff>238125</xdr:colOff>
                <xdr:row>262135</xdr:row>
                <xdr:rowOff>38100</xdr:rowOff>
              </from>
              <to>
                <xdr:col>9984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038" r:id="rId634"/>
      </mc:Fallback>
    </mc:AlternateContent>
    <mc:AlternateContent xmlns:mc="http://schemas.openxmlformats.org/markup-compatibility/2006">
      <mc:Choice Requires="x14">
        <oleObject progId="Figura do Microsoft Word " shapeId="18039" r:id="rId635">
          <objectPr defaultSize="0" r:id="rId5">
            <anchor moveWithCells="1" sizeWithCells="1">
              <from>
                <xdr:col>9983</xdr:col>
                <xdr:colOff>238125</xdr:colOff>
                <xdr:row>327671</xdr:row>
                <xdr:rowOff>38100</xdr:rowOff>
              </from>
              <to>
                <xdr:col>9984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039" r:id="rId635"/>
      </mc:Fallback>
    </mc:AlternateContent>
    <mc:AlternateContent xmlns:mc="http://schemas.openxmlformats.org/markup-compatibility/2006">
      <mc:Choice Requires="x14">
        <oleObject progId="Figura do Microsoft Word " shapeId="18040" r:id="rId636">
          <objectPr defaultSize="0" r:id="rId5">
            <anchor moveWithCells="1" sizeWithCells="1">
              <from>
                <xdr:col>9983</xdr:col>
                <xdr:colOff>238125</xdr:colOff>
                <xdr:row>393207</xdr:row>
                <xdr:rowOff>38100</xdr:rowOff>
              </from>
              <to>
                <xdr:col>9984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040" r:id="rId636"/>
      </mc:Fallback>
    </mc:AlternateContent>
    <mc:AlternateContent xmlns:mc="http://schemas.openxmlformats.org/markup-compatibility/2006">
      <mc:Choice Requires="x14">
        <oleObject progId="Figura do Microsoft Word " shapeId="18041" r:id="rId637">
          <objectPr defaultSize="0" r:id="rId5">
            <anchor moveWithCells="1" sizeWithCells="1">
              <from>
                <xdr:col>9983</xdr:col>
                <xdr:colOff>238125</xdr:colOff>
                <xdr:row>458743</xdr:row>
                <xdr:rowOff>38100</xdr:rowOff>
              </from>
              <to>
                <xdr:col>9984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041" r:id="rId637"/>
      </mc:Fallback>
    </mc:AlternateContent>
    <mc:AlternateContent xmlns:mc="http://schemas.openxmlformats.org/markup-compatibility/2006">
      <mc:Choice Requires="x14">
        <oleObject progId="Figura do Microsoft Word " shapeId="18042" r:id="rId638">
          <objectPr defaultSize="0" r:id="rId5">
            <anchor moveWithCells="1" sizeWithCells="1">
              <from>
                <xdr:col>9983</xdr:col>
                <xdr:colOff>238125</xdr:colOff>
                <xdr:row>524279</xdr:row>
                <xdr:rowOff>38100</xdr:rowOff>
              </from>
              <to>
                <xdr:col>9984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042" r:id="rId638"/>
      </mc:Fallback>
    </mc:AlternateContent>
    <mc:AlternateContent xmlns:mc="http://schemas.openxmlformats.org/markup-compatibility/2006">
      <mc:Choice Requires="x14">
        <oleObject progId="Figura do Microsoft Word " shapeId="18043" r:id="rId639">
          <objectPr defaultSize="0" r:id="rId5">
            <anchor moveWithCells="1" sizeWithCells="1">
              <from>
                <xdr:col>9983</xdr:col>
                <xdr:colOff>238125</xdr:colOff>
                <xdr:row>589815</xdr:row>
                <xdr:rowOff>38100</xdr:rowOff>
              </from>
              <to>
                <xdr:col>9984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043" r:id="rId639"/>
      </mc:Fallback>
    </mc:AlternateContent>
    <mc:AlternateContent xmlns:mc="http://schemas.openxmlformats.org/markup-compatibility/2006">
      <mc:Choice Requires="x14">
        <oleObject progId="Figura do Microsoft Word " shapeId="18044" r:id="rId640">
          <objectPr defaultSize="0" r:id="rId5">
            <anchor moveWithCells="1" sizeWithCells="1">
              <from>
                <xdr:col>9983</xdr:col>
                <xdr:colOff>238125</xdr:colOff>
                <xdr:row>655351</xdr:row>
                <xdr:rowOff>38100</xdr:rowOff>
              </from>
              <to>
                <xdr:col>9984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044" r:id="rId640"/>
      </mc:Fallback>
    </mc:AlternateContent>
    <mc:AlternateContent xmlns:mc="http://schemas.openxmlformats.org/markup-compatibility/2006">
      <mc:Choice Requires="x14">
        <oleObject progId="Figura do Microsoft Word " shapeId="18045" r:id="rId641">
          <objectPr defaultSize="0" r:id="rId5">
            <anchor moveWithCells="1" sizeWithCells="1">
              <from>
                <xdr:col>9983</xdr:col>
                <xdr:colOff>238125</xdr:colOff>
                <xdr:row>720887</xdr:row>
                <xdr:rowOff>38100</xdr:rowOff>
              </from>
              <to>
                <xdr:col>9984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045" r:id="rId641"/>
      </mc:Fallback>
    </mc:AlternateContent>
    <mc:AlternateContent xmlns:mc="http://schemas.openxmlformats.org/markup-compatibility/2006">
      <mc:Choice Requires="x14">
        <oleObject progId="Figura do Microsoft Word " shapeId="18046" r:id="rId642">
          <objectPr defaultSize="0" r:id="rId5">
            <anchor moveWithCells="1" sizeWithCells="1">
              <from>
                <xdr:col>9983</xdr:col>
                <xdr:colOff>238125</xdr:colOff>
                <xdr:row>786423</xdr:row>
                <xdr:rowOff>38100</xdr:rowOff>
              </from>
              <to>
                <xdr:col>9984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046" r:id="rId642"/>
      </mc:Fallback>
    </mc:AlternateContent>
    <mc:AlternateContent xmlns:mc="http://schemas.openxmlformats.org/markup-compatibility/2006">
      <mc:Choice Requires="x14">
        <oleObject progId="Figura do Microsoft Word " shapeId="18047" r:id="rId643">
          <objectPr defaultSize="0" r:id="rId5">
            <anchor moveWithCells="1" sizeWithCells="1">
              <from>
                <xdr:col>9983</xdr:col>
                <xdr:colOff>238125</xdr:colOff>
                <xdr:row>851959</xdr:row>
                <xdr:rowOff>38100</xdr:rowOff>
              </from>
              <to>
                <xdr:col>9984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047" r:id="rId643"/>
      </mc:Fallback>
    </mc:AlternateContent>
    <mc:AlternateContent xmlns:mc="http://schemas.openxmlformats.org/markup-compatibility/2006">
      <mc:Choice Requires="x14">
        <oleObject progId="Figura do Microsoft Word " shapeId="18048" r:id="rId644">
          <objectPr defaultSize="0" r:id="rId5">
            <anchor moveWithCells="1" sizeWithCells="1">
              <from>
                <xdr:col>9983</xdr:col>
                <xdr:colOff>238125</xdr:colOff>
                <xdr:row>917495</xdr:row>
                <xdr:rowOff>38100</xdr:rowOff>
              </from>
              <to>
                <xdr:col>9984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48" r:id="rId644"/>
      </mc:Fallback>
    </mc:AlternateContent>
    <mc:AlternateContent xmlns:mc="http://schemas.openxmlformats.org/markup-compatibility/2006">
      <mc:Choice Requires="x14">
        <oleObject progId="Figura do Microsoft Word " shapeId="18049" r:id="rId645">
          <objectPr defaultSize="0" r:id="rId5">
            <anchor moveWithCells="1" sizeWithCells="1">
              <from>
                <xdr:col>9983</xdr:col>
                <xdr:colOff>238125</xdr:colOff>
                <xdr:row>983031</xdr:row>
                <xdr:rowOff>38100</xdr:rowOff>
              </from>
              <to>
                <xdr:col>9984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49" r:id="rId645"/>
      </mc:Fallback>
    </mc:AlternateContent>
    <mc:AlternateContent xmlns:mc="http://schemas.openxmlformats.org/markup-compatibility/2006">
      <mc:Choice Requires="x14">
        <oleObject progId="Figura do Microsoft Word " shapeId="18050" r:id="rId646">
          <objectPr defaultSize="0" r:id="rId5">
            <anchor moveWithCells="1" sizeWithCells="1">
              <from>
                <xdr:col>10239</xdr:col>
                <xdr:colOff>238125</xdr:colOff>
                <xdr:row>0</xdr:row>
                <xdr:rowOff>38100</xdr:rowOff>
              </from>
              <to>
                <xdr:col>10240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50" r:id="rId646"/>
      </mc:Fallback>
    </mc:AlternateContent>
    <mc:AlternateContent xmlns:mc="http://schemas.openxmlformats.org/markup-compatibility/2006">
      <mc:Choice Requires="x14">
        <oleObject progId="Figura do Microsoft Word " shapeId="18051" r:id="rId647">
          <objectPr defaultSize="0" r:id="rId5">
            <anchor moveWithCells="1" sizeWithCells="1">
              <from>
                <xdr:col>10239</xdr:col>
                <xdr:colOff>238125</xdr:colOff>
                <xdr:row>65527</xdr:row>
                <xdr:rowOff>38100</xdr:rowOff>
              </from>
              <to>
                <xdr:col>10240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51" r:id="rId647"/>
      </mc:Fallback>
    </mc:AlternateContent>
    <mc:AlternateContent xmlns:mc="http://schemas.openxmlformats.org/markup-compatibility/2006">
      <mc:Choice Requires="x14">
        <oleObject progId="Figura do Microsoft Word " shapeId="18052" r:id="rId648">
          <objectPr defaultSize="0" r:id="rId5">
            <anchor moveWithCells="1" sizeWithCells="1">
              <from>
                <xdr:col>10239</xdr:col>
                <xdr:colOff>238125</xdr:colOff>
                <xdr:row>131063</xdr:row>
                <xdr:rowOff>38100</xdr:rowOff>
              </from>
              <to>
                <xdr:col>10240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052" r:id="rId648"/>
      </mc:Fallback>
    </mc:AlternateContent>
    <mc:AlternateContent xmlns:mc="http://schemas.openxmlformats.org/markup-compatibility/2006">
      <mc:Choice Requires="x14">
        <oleObject progId="Figura do Microsoft Word " shapeId="18053" r:id="rId649">
          <objectPr defaultSize="0" r:id="rId5">
            <anchor moveWithCells="1" sizeWithCells="1">
              <from>
                <xdr:col>10239</xdr:col>
                <xdr:colOff>238125</xdr:colOff>
                <xdr:row>196599</xdr:row>
                <xdr:rowOff>38100</xdr:rowOff>
              </from>
              <to>
                <xdr:col>10240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053" r:id="rId649"/>
      </mc:Fallback>
    </mc:AlternateContent>
    <mc:AlternateContent xmlns:mc="http://schemas.openxmlformats.org/markup-compatibility/2006">
      <mc:Choice Requires="x14">
        <oleObject progId="Figura do Microsoft Word " shapeId="18054" r:id="rId650">
          <objectPr defaultSize="0" r:id="rId5">
            <anchor moveWithCells="1" sizeWithCells="1">
              <from>
                <xdr:col>10239</xdr:col>
                <xdr:colOff>238125</xdr:colOff>
                <xdr:row>262135</xdr:row>
                <xdr:rowOff>38100</xdr:rowOff>
              </from>
              <to>
                <xdr:col>10240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054" r:id="rId650"/>
      </mc:Fallback>
    </mc:AlternateContent>
    <mc:AlternateContent xmlns:mc="http://schemas.openxmlformats.org/markup-compatibility/2006">
      <mc:Choice Requires="x14">
        <oleObject progId="Figura do Microsoft Word " shapeId="18055" r:id="rId651">
          <objectPr defaultSize="0" r:id="rId5">
            <anchor moveWithCells="1" sizeWithCells="1">
              <from>
                <xdr:col>10239</xdr:col>
                <xdr:colOff>238125</xdr:colOff>
                <xdr:row>327671</xdr:row>
                <xdr:rowOff>38100</xdr:rowOff>
              </from>
              <to>
                <xdr:col>10240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055" r:id="rId651"/>
      </mc:Fallback>
    </mc:AlternateContent>
    <mc:AlternateContent xmlns:mc="http://schemas.openxmlformats.org/markup-compatibility/2006">
      <mc:Choice Requires="x14">
        <oleObject progId="Figura do Microsoft Word " shapeId="18056" r:id="rId652">
          <objectPr defaultSize="0" r:id="rId5">
            <anchor moveWithCells="1" sizeWithCells="1">
              <from>
                <xdr:col>10239</xdr:col>
                <xdr:colOff>238125</xdr:colOff>
                <xdr:row>393207</xdr:row>
                <xdr:rowOff>38100</xdr:rowOff>
              </from>
              <to>
                <xdr:col>10240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056" r:id="rId652"/>
      </mc:Fallback>
    </mc:AlternateContent>
    <mc:AlternateContent xmlns:mc="http://schemas.openxmlformats.org/markup-compatibility/2006">
      <mc:Choice Requires="x14">
        <oleObject progId="Figura do Microsoft Word " shapeId="18057" r:id="rId653">
          <objectPr defaultSize="0" r:id="rId5">
            <anchor moveWithCells="1" sizeWithCells="1">
              <from>
                <xdr:col>10239</xdr:col>
                <xdr:colOff>238125</xdr:colOff>
                <xdr:row>458743</xdr:row>
                <xdr:rowOff>38100</xdr:rowOff>
              </from>
              <to>
                <xdr:col>10240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057" r:id="rId653"/>
      </mc:Fallback>
    </mc:AlternateContent>
    <mc:AlternateContent xmlns:mc="http://schemas.openxmlformats.org/markup-compatibility/2006">
      <mc:Choice Requires="x14">
        <oleObject progId="Figura do Microsoft Word " shapeId="18058" r:id="rId654">
          <objectPr defaultSize="0" r:id="rId5">
            <anchor moveWithCells="1" sizeWithCells="1">
              <from>
                <xdr:col>10239</xdr:col>
                <xdr:colOff>238125</xdr:colOff>
                <xdr:row>524279</xdr:row>
                <xdr:rowOff>38100</xdr:rowOff>
              </from>
              <to>
                <xdr:col>10240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058" r:id="rId654"/>
      </mc:Fallback>
    </mc:AlternateContent>
    <mc:AlternateContent xmlns:mc="http://schemas.openxmlformats.org/markup-compatibility/2006">
      <mc:Choice Requires="x14">
        <oleObject progId="Figura do Microsoft Word " shapeId="18059" r:id="rId655">
          <objectPr defaultSize="0" r:id="rId5">
            <anchor moveWithCells="1" sizeWithCells="1">
              <from>
                <xdr:col>10239</xdr:col>
                <xdr:colOff>238125</xdr:colOff>
                <xdr:row>589815</xdr:row>
                <xdr:rowOff>38100</xdr:rowOff>
              </from>
              <to>
                <xdr:col>10240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059" r:id="rId655"/>
      </mc:Fallback>
    </mc:AlternateContent>
    <mc:AlternateContent xmlns:mc="http://schemas.openxmlformats.org/markup-compatibility/2006">
      <mc:Choice Requires="x14">
        <oleObject progId="Figura do Microsoft Word " shapeId="18060" r:id="rId656">
          <objectPr defaultSize="0" r:id="rId5">
            <anchor moveWithCells="1" sizeWithCells="1">
              <from>
                <xdr:col>10239</xdr:col>
                <xdr:colOff>238125</xdr:colOff>
                <xdr:row>655351</xdr:row>
                <xdr:rowOff>38100</xdr:rowOff>
              </from>
              <to>
                <xdr:col>10240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060" r:id="rId656"/>
      </mc:Fallback>
    </mc:AlternateContent>
    <mc:AlternateContent xmlns:mc="http://schemas.openxmlformats.org/markup-compatibility/2006">
      <mc:Choice Requires="x14">
        <oleObject progId="Figura do Microsoft Word " shapeId="18061" r:id="rId657">
          <objectPr defaultSize="0" r:id="rId5">
            <anchor moveWithCells="1" sizeWithCells="1">
              <from>
                <xdr:col>10239</xdr:col>
                <xdr:colOff>238125</xdr:colOff>
                <xdr:row>720887</xdr:row>
                <xdr:rowOff>38100</xdr:rowOff>
              </from>
              <to>
                <xdr:col>10240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061" r:id="rId657"/>
      </mc:Fallback>
    </mc:AlternateContent>
    <mc:AlternateContent xmlns:mc="http://schemas.openxmlformats.org/markup-compatibility/2006">
      <mc:Choice Requires="x14">
        <oleObject progId="Figura do Microsoft Word " shapeId="18062" r:id="rId658">
          <objectPr defaultSize="0" r:id="rId5">
            <anchor moveWithCells="1" sizeWithCells="1">
              <from>
                <xdr:col>10239</xdr:col>
                <xdr:colOff>238125</xdr:colOff>
                <xdr:row>786423</xdr:row>
                <xdr:rowOff>38100</xdr:rowOff>
              </from>
              <to>
                <xdr:col>10240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062" r:id="rId658"/>
      </mc:Fallback>
    </mc:AlternateContent>
    <mc:AlternateContent xmlns:mc="http://schemas.openxmlformats.org/markup-compatibility/2006">
      <mc:Choice Requires="x14">
        <oleObject progId="Figura do Microsoft Word " shapeId="18063" r:id="rId659">
          <objectPr defaultSize="0" r:id="rId5">
            <anchor moveWithCells="1" sizeWithCells="1">
              <from>
                <xdr:col>10239</xdr:col>
                <xdr:colOff>238125</xdr:colOff>
                <xdr:row>851959</xdr:row>
                <xdr:rowOff>38100</xdr:rowOff>
              </from>
              <to>
                <xdr:col>10240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063" r:id="rId659"/>
      </mc:Fallback>
    </mc:AlternateContent>
    <mc:AlternateContent xmlns:mc="http://schemas.openxmlformats.org/markup-compatibility/2006">
      <mc:Choice Requires="x14">
        <oleObject progId="Figura do Microsoft Word " shapeId="18064" r:id="rId660">
          <objectPr defaultSize="0" r:id="rId5">
            <anchor moveWithCells="1" sizeWithCells="1">
              <from>
                <xdr:col>10239</xdr:col>
                <xdr:colOff>238125</xdr:colOff>
                <xdr:row>917495</xdr:row>
                <xdr:rowOff>38100</xdr:rowOff>
              </from>
              <to>
                <xdr:col>10240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64" r:id="rId660"/>
      </mc:Fallback>
    </mc:AlternateContent>
    <mc:AlternateContent xmlns:mc="http://schemas.openxmlformats.org/markup-compatibility/2006">
      <mc:Choice Requires="x14">
        <oleObject progId="Figura do Microsoft Word " shapeId="18065" r:id="rId661">
          <objectPr defaultSize="0" r:id="rId5">
            <anchor moveWithCells="1" sizeWithCells="1">
              <from>
                <xdr:col>10239</xdr:col>
                <xdr:colOff>238125</xdr:colOff>
                <xdr:row>983031</xdr:row>
                <xdr:rowOff>38100</xdr:rowOff>
              </from>
              <to>
                <xdr:col>10240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65" r:id="rId661"/>
      </mc:Fallback>
    </mc:AlternateContent>
    <mc:AlternateContent xmlns:mc="http://schemas.openxmlformats.org/markup-compatibility/2006">
      <mc:Choice Requires="x14">
        <oleObject progId="Figura do Microsoft Word " shapeId="18066" r:id="rId662">
          <objectPr defaultSize="0" r:id="rId5">
            <anchor moveWithCells="1" sizeWithCells="1">
              <from>
                <xdr:col>10495</xdr:col>
                <xdr:colOff>238125</xdr:colOff>
                <xdr:row>0</xdr:row>
                <xdr:rowOff>38100</xdr:rowOff>
              </from>
              <to>
                <xdr:col>10496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66" r:id="rId662"/>
      </mc:Fallback>
    </mc:AlternateContent>
    <mc:AlternateContent xmlns:mc="http://schemas.openxmlformats.org/markup-compatibility/2006">
      <mc:Choice Requires="x14">
        <oleObject progId="Figura do Microsoft Word " shapeId="18067" r:id="rId663">
          <objectPr defaultSize="0" r:id="rId5">
            <anchor moveWithCells="1" sizeWithCells="1">
              <from>
                <xdr:col>10495</xdr:col>
                <xdr:colOff>238125</xdr:colOff>
                <xdr:row>65527</xdr:row>
                <xdr:rowOff>38100</xdr:rowOff>
              </from>
              <to>
                <xdr:col>10496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67" r:id="rId663"/>
      </mc:Fallback>
    </mc:AlternateContent>
    <mc:AlternateContent xmlns:mc="http://schemas.openxmlformats.org/markup-compatibility/2006">
      <mc:Choice Requires="x14">
        <oleObject progId="Figura do Microsoft Word " shapeId="18068" r:id="rId664">
          <objectPr defaultSize="0" r:id="rId5">
            <anchor moveWithCells="1" sizeWithCells="1">
              <from>
                <xdr:col>10495</xdr:col>
                <xdr:colOff>238125</xdr:colOff>
                <xdr:row>131063</xdr:row>
                <xdr:rowOff>38100</xdr:rowOff>
              </from>
              <to>
                <xdr:col>10496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068" r:id="rId664"/>
      </mc:Fallback>
    </mc:AlternateContent>
    <mc:AlternateContent xmlns:mc="http://schemas.openxmlformats.org/markup-compatibility/2006">
      <mc:Choice Requires="x14">
        <oleObject progId="Figura do Microsoft Word " shapeId="18069" r:id="rId665">
          <objectPr defaultSize="0" r:id="rId5">
            <anchor moveWithCells="1" sizeWithCells="1">
              <from>
                <xdr:col>10495</xdr:col>
                <xdr:colOff>238125</xdr:colOff>
                <xdr:row>196599</xdr:row>
                <xdr:rowOff>38100</xdr:rowOff>
              </from>
              <to>
                <xdr:col>10496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069" r:id="rId665"/>
      </mc:Fallback>
    </mc:AlternateContent>
    <mc:AlternateContent xmlns:mc="http://schemas.openxmlformats.org/markup-compatibility/2006">
      <mc:Choice Requires="x14">
        <oleObject progId="Figura do Microsoft Word " shapeId="18070" r:id="rId666">
          <objectPr defaultSize="0" r:id="rId5">
            <anchor moveWithCells="1" sizeWithCells="1">
              <from>
                <xdr:col>10495</xdr:col>
                <xdr:colOff>238125</xdr:colOff>
                <xdr:row>262135</xdr:row>
                <xdr:rowOff>38100</xdr:rowOff>
              </from>
              <to>
                <xdr:col>10496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070" r:id="rId666"/>
      </mc:Fallback>
    </mc:AlternateContent>
    <mc:AlternateContent xmlns:mc="http://schemas.openxmlformats.org/markup-compatibility/2006">
      <mc:Choice Requires="x14">
        <oleObject progId="Figura do Microsoft Word " shapeId="18071" r:id="rId667">
          <objectPr defaultSize="0" r:id="rId5">
            <anchor moveWithCells="1" sizeWithCells="1">
              <from>
                <xdr:col>10495</xdr:col>
                <xdr:colOff>238125</xdr:colOff>
                <xdr:row>327671</xdr:row>
                <xdr:rowOff>38100</xdr:rowOff>
              </from>
              <to>
                <xdr:col>10496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071" r:id="rId667"/>
      </mc:Fallback>
    </mc:AlternateContent>
    <mc:AlternateContent xmlns:mc="http://schemas.openxmlformats.org/markup-compatibility/2006">
      <mc:Choice Requires="x14">
        <oleObject progId="Figura do Microsoft Word " shapeId="18072" r:id="rId668">
          <objectPr defaultSize="0" r:id="rId5">
            <anchor moveWithCells="1" sizeWithCells="1">
              <from>
                <xdr:col>10495</xdr:col>
                <xdr:colOff>238125</xdr:colOff>
                <xdr:row>393207</xdr:row>
                <xdr:rowOff>38100</xdr:rowOff>
              </from>
              <to>
                <xdr:col>10496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072" r:id="rId668"/>
      </mc:Fallback>
    </mc:AlternateContent>
    <mc:AlternateContent xmlns:mc="http://schemas.openxmlformats.org/markup-compatibility/2006">
      <mc:Choice Requires="x14">
        <oleObject progId="Figura do Microsoft Word " shapeId="18073" r:id="rId669">
          <objectPr defaultSize="0" r:id="rId5">
            <anchor moveWithCells="1" sizeWithCells="1">
              <from>
                <xdr:col>10495</xdr:col>
                <xdr:colOff>238125</xdr:colOff>
                <xdr:row>458743</xdr:row>
                <xdr:rowOff>38100</xdr:rowOff>
              </from>
              <to>
                <xdr:col>10496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073" r:id="rId669"/>
      </mc:Fallback>
    </mc:AlternateContent>
    <mc:AlternateContent xmlns:mc="http://schemas.openxmlformats.org/markup-compatibility/2006">
      <mc:Choice Requires="x14">
        <oleObject progId="Figura do Microsoft Word " shapeId="18074" r:id="rId670">
          <objectPr defaultSize="0" r:id="rId5">
            <anchor moveWithCells="1" sizeWithCells="1">
              <from>
                <xdr:col>10495</xdr:col>
                <xdr:colOff>238125</xdr:colOff>
                <xdr:row>524279</xdr:row>
                <xdr:rowOff>38100</xdr:rowOff>
              </from>
              <to>
                <xdr:col>10496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074" r:id="rId670"/>
      </mc:Fallback>
    </mc:AlternateContent>
    <mc:AlternateContent xmlns:mc="http://schemas.openxmlformats.org/markup-compatibility/2006">
      <mc:Choice Requires="x14">
        <oleObject progId="Figura do Microsoft Word " shapeId="18075" r:id="rId671">
          <objectPr defaultSize="0" r:id="rId5">
            <anchor moveWithCells="1" sizeWithCells="1">
              <from>
                <xdr:col>10495</xdr:col>
                <xdr:colOff>238125</xdr:colOff>
                <xdr:row>589815</xdr:row>
                <xdr:rowOff>38100</xdr:rowOff>
              </from>
              <to>
                <xdr:col>10496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075" r:id="rId671"/>
      </mc:Fallback>
    </mc:AlternateContent>
    <mc:AlternateContent xmlns:mc="http://schemas.openxmlformats.org/markup-compatibility/2006">
      <mc:Choice Requires="x14">
        <oleObject progId="Figura do Microsoft Word " shapeId="18076" r:id="rId672">
          <objectPr defaultSize="0" r:id="rId5">
            <anchor moveWithCells="1" sizeWithCells="1">
              <from>
                <xdr:col>10495</xdr:col>
                <xdr:colOff>238125</xdr:colOff>
                <xdr:row>655351</xdr:row>
                <xdr:rowOff>38100</xdr:rowOff>
              </from>
              <to>
                <xdr:col>10496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076" r:id="rId672"/>
      </mc:Fallback>
    </mc:AlternateContent>
    <mc:AlternateContent xmlns:mc="http://schemas.openxmlformats.org/markup-compatibility/2006">
      <mc:Choice Requires="x14">
        <oleObject progId="Figura do Microsoft Word " shapeId="18077" r:id="rId673">
          <objectPr defaultSize="0" r:id="rId5">
            <anchor moveWithCells="1" sizeWithCells="1">
              <from>
                <xdr:col>10495</xdr:col>
                <xdr:colOff>238125</xdr:colOff>
                <xdr:row>720887</xdr:row>
                <xdr:rowOff>38100</xdr:rowOff>
              </from>
              <to>
                <xdr:col>10496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077" r:id="rId673"/>
      </mc:Fallback>
    </mc:AlternateContent>
    <mc:AlternateContent xmlns:mc="http://schemas.openxmlformats.org/markup-compatibility/2006">
      <mc:Choice Requires="x14">
        <oleObject progId="Figura do Microsoft Word " shapeId="18078" r:id="rId674">
          <objectPr defaultSize="0" r:id="rId5">
            <anchor moveWithCells="1" sizeWithCells="1">
              <from>
                <xdr:col>10495</xdr:col>
                <xdr:colOff>238125</xdr:colOff>
                <xdr:row>786423</xdr:row>
                <xdr:rowOff>38100</xdr:rowOff>
              </from>
              <to>
                <xdr:col>10496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078" r:id="rId674"/>
      </mc:Fallback>
    </mc:AlternateContent>
    <mc:AlternateContent xmlns:mc="http://schemas.openxmlformats.org/markup-compatibility/2006">
      <mc:Choice Requires="x14">
        <oleObject progId="Figura do Microsoft Word " shapeId="18079" r:id="rId675">
          <objectPr defaultSize="0" r:id="rId5">
            <anchor moveWithCells="1" sizeWithCells="1">
              <from>
                <xdr:col>10495</xdr:col>
                <xdr:colOff>238125</xdr:colOff>
                <xdr:row>851959</xdr:row>
                <xdr:rowOff>38100</xdr:rowOff>
              </from>
              <to>
                <xdr:col>10496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079" r:id="rId675"/>
      </mc:Fallback>
    </mc:AlternateContent>
    <mc:AlternateContent xmlns:mc="http://schemas.openxmlformats.org/markup-compatibility/2006">
      <mc:Choice Requires="x14">
        <oleObject progId="Figura do Microsoft Word " shapeId="18080" r:id="rId676">
          <objectPr defaultSize="0" r:id="rId5">
            <anchor moveWithCells="1" sizeWithCells="1">
              <from>
                <xdr:col>10495</xdr:col>
                <xdr:colOff>238125</xdr:colOff>
                <xdr:row>917495</xdr:row>
                <xdr:rowOff>38100</xdr:rowOff>
              </from>
              <to>
                <xdr:col>10496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80" r:id="rId676"/>
      </mc:Fallback>
    </mc:AlternateContent>
    <mc:AlternateContent xmlns:mc="http://schemas.openxmlformats.org/markup-compatibility/2006">
      <mc:Choice Requires="x14">
        <oleObject progId="Figura do Microsoft Word " shapeId="18081" r:id="rId677">
          <objectPr defaultSize="0" r:id="rId5">
            <anchor moveWithCells="1" sizeWithCells="1">
              <from>
                <xdr:col>10495</xdr:col>
                <xdr:colOff>238125</xdr:colOff>
                <xdr:row>983031</xdr:row>
                <xdr:rowOff>38100</xdr:rowOff>
              </from>
              <to>
                <xdr:col>10496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81" r:id="rId677"/>
      </mc:Fallback>
    </mc:AlternateContent>
    <mc:AlternateContent xmlns:mc="http://schemas.openxmlformats.org/markup-compatibility/2006">
      <mc:Choice Requires="x14">
        <oleObject progId="Figura do Microsoft Word " shapeId="18082" r:id="rId678">
          <objectPr defaultSize="0" r:id="rId5">
            <anchor moveWithCells="1" sizeWithCells="1">
              <from>
                <xdr:col>10751</xdr:col>
                <xdr:colOff>238125</xdr:colOff>
                <xdr:row>0</xdr:row>
                <xdr:rowOff>38100</xdr:rowOff>
              </from>
              <to>
                <xdr:col>10752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82" r:id="rId678"/>
      </mc:Fallback>
    </mc:AlternateContent>
    <mc:AlternateContent xmlns:mc="http://schemas.openxmlformats.org/markup-compatibility/2006">
      <mc:Choice Requires="x14">
        <oleObject progId="Figura do Microsoft Word " shapeId="18083" r:id="rId679">
          <objectPr defaultSize="0" r:id="rId5">
            <anchor moveWithCells="1" sizeWithCells="1">
              <from>
                <xdr:col>10751</xdr:col>
                <xdr:colOff>238125</xdr:colOff>
                <xdr:row>65527</xdr:row>
                <xdr:rowOff>38100</xdr:rowOff>
              </from>
              <to>
                <xdr:col>10752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83" r:id="rId679"/>
      </mc:Fallback>
    </mc:AlternateContent>
    <mc:AlternateContent xmlns:mc="http://schemas.openxmlformats.org/markup-compatibility/2006">
      <mc:Choice Requires="x14">
        <oleObject progId="Figura do Microsoft Word " shapeId="18084" r:id="rId680">
          <objectPr defaultSize="0" r:id="rId5">
            <anchor moveWithCells="1" sizeWithCells="1">
              <from>
                <xdr:col>10751</xdr:col>
                <xdr:colOff>238125</xdr:colOff>
                <xdr:row>131063</xdr:row>
                <xdr:rowOff>38100</xdr:rowOff>
              </from>
              <to>
                <xdr:col>10752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084" r:id="rId680"/>
      </mc:Fallback>
    </mc:AlternateContent>
    <mc:AlternateContent xmlns:mc="http://schemas.openxmlformats.org/markup-compatibility/2006">
      <mc:Choice Requires="x14">
        <oleObject progId="Figura do Microsoft Word " shapeId="18085" r:id="rId681">
          <objectPr defaultSize="0" r:id="rId5">
            <anchor moveWithCells="1" sizeWithCells="1">
              <from>
                <xdr:col>10751</xdr:col>
                <xdr:colOff>238125</xdr:colOff>
                <xdr:row>196599</xdr:row>
                <xdr:rowOff>38100</xdr:rowOff>
              </from>
              <to>
                <xdr:col>10752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085" r:id="rId681"/>
      </mc:Fallback>
    </mc:AlternateContent>
    <mc:AlternateContent xmlns:mc="http://schemas.openxmlformats.org/markup-compatibility/2006">
      <mc:Choice Requires="x14">
        <oleObject progId="Figura do Microsoft Word " shapeId="18086" r:id="rId682">
          <objectPr defaultSize="0" r:id="rId5">
            <anchor moveWithCells="1" sizeWithCells="1">
              <from>
                <xdr:col>10751</xdr:col>
                <xdr:colOff>238125</xdr:colOff>
                <xdr:row>262135</xdr:row>
                <xdr:rowOff>38100</xdr:rowOff>
              </from>
              <to>
                <xdr:col>10752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086" r:id="rId682"/>
      </mc:Fallback>
    </mc:AlternateContent>
    <mc:AlternateContent xmlns:mc="http://schemas.openxmlformats.org/markup-compatibility/2006">
      <mc:Choice Requires="x14">
        <oleObject progId="Figura do Microsoft Word " shapeId="18087" r:id="rId683">
          <objectPr defaultSize="0" r:id="rId5">
            <anchor moveWithCells="1" sizeWithCells="1">
              <from>
                <xdr:col>10751</xdr:col>
                <xdr:colOff>238125</xdr:colOff>
                <xdr:row>327671</xdr:row>
                <xdr:rowOff>38100</xdr:rowOff>
              </from>
              <to>
                <xdr:col>10752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087" r:id="rId683"/>
      </mc:Fallback>
    </mc:AlternateContent>
    <mc:AlternateContent xmlns:mc="http://schemas.openxmlformats.org/markup-compatibility/2006">
      <mc:Choice Requires="x14">
        <oleObject progId="Figura do Microsoft Word " shapeId="18088" r:id="rId684">
          <objectPr defaultSize="0" r:id="rId5">
            <anchor moveWithCells="1" sizeWithCells="1">
              <from>
                <xdr:col>10751</xdr:col>
                <xdr:colOff>238125</xdr:colOff>
                <xdr:row>393207</xdr:row>
                <xdr:rowOff>38100</xdr:rowOff>
              </from>
              <to>
                <xdr:col>10752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088" r:id="rId684"/>
      </mc:Fallback>
    </mc:AlternateContent>
    <mc:AlternateContent xmlns:mc="http://schemas.openxmlformats.org/markup-compatibility/2006">
      <mc:Choice Requires="x14">
        <oleObject progId="Figura do Microsoft Word " shapeId="18089" r:id="rId685">
          <objectPr defaultSize="0" r:id="rId5">
            <anchor moveWithCells="1" sizeWithCells="1">
              <from>
                <xdr:col>10751</xdr:col>
                <xdr:colOff>238125</xdr:colOff>
                <xdr:row>458743</xdr:row>
                <xdr:rowOff>38100</xdr:rowOff>
              </from>
              <to>
                <xdr:col>10752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089" r:id="rId685"/>
      </mc:Fallback>
    </mc:AlternateContent>
    <mc:AlternateContent xmlns:mc="http://schemas.openxmlformats.org/markup-compatibility/2006">
      <mc:Choice Requires="x14">
        <oleObject progId="Figura do Microsoft Word " shapeId="18090" r:id="rId686">
          <objectPr defaultSize="0" r:id="rId5">
            <anchor moveWithCells="1" sizeWithCells="1">
              <from>
                <xdr:col>10751</xdr:col>
                <xdr:colOff>238125</xdr:colOff>
                <xdr:row>524279</xdr:row>
                <xdr:rowOff>38100</xdr:rowOff>
              </from>
              <to>
                <xdr:col>10752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090" r:id="rId686"/>
      </mc:Fallback>
    </mc:AlternateContent>
    <mc:AlternateContent xmlns:mc="http://schemas.openxmlformats.org/markup-compatibility/2006">
      <mc:Choice Requires="x14">
        <oleObject progId="Figura do Microsoft Word " shapeId="18091" r:id="rId687">
          <objectPr defaultSize="0" r:id="rId5">
            <anchor moveWithCells="1" sizeWithCells="1">
              <from>
                <xdr:col>10751</xdr:col>
                <xdr:colOff>238125</xdr:colOff>
                <xdr:row>589815</xdr:row>
                <xdr:rowOff>38100</xdr:rowOff>
              </from>
              <to>
                <xdr:col>10752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091" r:id="rId687"/>
      </mc:Fallback>
    </mc:AlternateContent>
    <mc:AlternateContent xmlns:mc="http://schemas.openxmlformats.org/markup-compatibility/2006">
      <mc:Choice Requires="x14">
        <oleObject progId="Figura do Microsoft Word " shapeId="18092" r:id="rId688">
          <objectPr defaultSize="0" r:id="rId5">
            <anchor moveWithCells="1" sizeWithCells="1">
              <from>
                <xdr:col>10751</xdr:col>
                <xdr:colOff>238125</xdr:colOff>
                <xdr:row>655351</xdr:row>
                <xdr:rowOff>38100</xdr:rowOff>
              </from>
              <to>
                <xdr:col>10752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092" r:id="rId688"/>
      </mc:Fallback>
    </mc:AlternateContent>
    <mc:AlternateContent xmlns:mc="http://schemas.openxmlformats.org/markup-compatibility/2006">
      <mc:Choice Requires="x14">
        <oleObject progId="Figura do Microsoft Word " shapeId="18093" r:id="rId689">
          <objectPr defaultSize="0" r:id="rId5">
            <anchor moveWithCells="1" sizeWithCells="1">
              <from>
                <xdr:col>10751</xdr:col>
                <xdr:colOff>238125</xdr:colOff>
                <xdr:row>720887</xdr:row>
                <xdr:rowOff>38100</xdr:rowOff>
              </from>
              <to>
                <xdr:col>10752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093" r:id="rId689"/>
      </mc:Fallback>
    </mc:AlternateContent>
    <mc:AlternateContent xmlns:mc="http://schemas.openxmlformats.org/markup-compatibility/2006">
      <mc:Choice Requires="x14">
        <oleObject progId="Figura do Microsoft Word " shapeId="18094" r:id="rId690">
          <objectPr defaultSize="0" r:id="rId5">
            <anchor moveWithCells="1" sizeWithCells="1">
              <from>
                <xdr:col>10751</xdr:col>
                <xdr:colOff>238125</xdr:colOff>
                <xdr:row>786423</xdr:row>
                <xdr:rowOff>38100</xdr:rowOff>
              </from>
              <to>
                <xdr:col>10752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094" r:id="rId690"/>
      </mc:Fallback>
    </mc:AlternateContent>
    <mc:AlternateContent xmlns:mc="http://schemas.openxmlformats.org/markup-compatibility/2006">
      <mc:Choice Requires="x14">
        <oleObject progId="Figura do Microsoft Word " shapeId="18095" r:id="rId691">
          <objectPr defaultSize="0" r:id="rId5">
            <anchor moveWithCells="1" sizeWithCells="1">
              <from>
                <xdr:col>10751</xdr:col>
                <xdr:colOff>238125</xdr:colOff>
                <xdr:row>851959</xdr:row>
                <xdr:rowOff>38100</xdr:rowOff>
              </from>
              <to>
                <xdr:col>10752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095" r:id="rId691"/>
      </mc:Fallback>
    </mc:AlternateContent>
    <mc:AlternateContent xmlns:mc="http://schemas.openxmlformats.org/markup-compatibility/2006">
      <mc:Choice Requires="x14">
        <oleObject progId="Figura do Microsoft Word " shapeId="18096" r:id="rId692">
          <objectPr defaultSize="0" r:id="rId5">
            <anchor moveWithCells="1" sizeWithCells="1">
              <from>
                <xdr:col>10751</xdr:col>
                <xdr:colOff>238125</xdr:colOff>
                <xdr:row>917495</xdr:row>
                <xdr:rowOff>38100</xdr:rowOff>
              </from>
              <to>
                <xdr:col>10752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096" r:id="rId692"/>
      </mc:Fallback>
    </mc:AlternateContent>
    <mc:AlternateContent xmlns:mc="http://schemas.openxmlformats.org/markup-compatibility/2006">
      <mc:Choice Requires="x14">
        <oleObject progId="Figura do Microsoft Word " shapeId="18097" r:id="rId693">
          <objectPr defaultSize="0" r:id="rId5">
            <anchor moveWithCells="1" sizeWithCells="1">
              <from>
                <xdr:col>10751</xdr:col>
                <xdr:colOff>238125</xdr:colOff>
                <xdr:row>983031</xdr:row>
                <xdr:rowOff>38100</xdr:rowOff>
              </from>
              <to>
                <xdr:col>10752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097" r:id="rId693"/>
      </mc:Fallback>
    </mc:AlternateContent>
    <mc:AlternateContent xmlns:mc="http://schemas.openxmlformats.org/markup-compatibility/2006">
      <mc:Choice Requires="x14">
        <oleObject progId="Figura do Microsoft Word " shapeId="18098" r:id="rId694">
          <objectPr defaultSize="0" r:id="rId5">
            <anchor moveWithCells="1" sizeWithCells="1">
              <from>
                <xdr:col>11007</xdr:col>
                <xdr:colOff>238125</xdr:colOff>
                <xdr:row>0</xdr:row>
                <xdr:rowOff>38100</xdr:rowOff>
              </from>
              <to>
                <xdr:col>11008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098" r:id="rId694"/>
      </mc:Fallback>
    </mc:AlternateContent>
    <mc:AlternateContent xmlns:mc="http://schemas.openxmlformats.org/markup-compatibility/2006">
      <mc:Choice Requires="x14">
        <oleObject progId="Figura do Microsoft Word " shapeId="18099" r:id="rId695">
          <objectPr defaultSize="0" r:id="rId5">
            <anchor moveWithCells="1" sizeWithCells="1">
              <from>
                <xdr:col>11007</xdr:col>
                <xdr:colOff>238125</xdr:colOff>
                <xdr:row>65527</xdr:row>
                <xdr:rowOff>38100</xdr:rowOff>
              </from>
              <to>
                <xdr:col>11008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099" r:id="rId695"/>
      </mc:Fallback>
    </mc:AlternateContent>
    <mc:AlternateContent xmlns:mc="http://schemas.openxmlformats.org/markup-compatibility/2006">
      <mc:Choice Requires="x14">
        <oleObject progId="Figura do Microsoft Word " shapeId="18100" r:id="rId696">
          <objectPr defaultSize="0" r:id="rId5">
            <anchor moveWithCells="1" sizeWithCells="1">
              <from>
                <xdr:col>11007</xdr:col>
                <xdr:colOff>238125</xdr:colOff>
                <xdr:row>131063</xdr:row>
                <xdr:rowOff>38100</xdr:rowOff>
              </from>
              <to>
                <xdr:col>11008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00" r:id="rId696"/>
      </mc:Fallback>
    </mc:AlternateContent>
    <mc:AlternateContent xmlns:mc="http://schemas.openxmlformats.org/markup-compatibility/2006">
      <mc:Choice Requires="x14">
        <oleObject progId="Figura do Microsoft Word " shapeId="18101" r:id="rId697">
          <objectPr defaultSize="0" r:id="rId5">
            <anchor moveWithCells="1" sizeWithCells="1">
              <from>
                <xdr:col>11007</xdr:col>
                <xdr:colOff>238125</xdr:colOff>
                <xdr:row>196599</xdr:row>
                <xdr:rowOff>38100</xdr:rowOff>
              </from>
              <to>
                <xdr:col>11008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01" r:id="rId697"/>
      </mc:Fallback>
    </mc:AlternateContent>
    <mc:AlternateContent xmlns:mc="http://schemas.openxmlformats.org/markup-compatibility/2006">
      <mc:Choice Requires="x14">
        <oleObject progId="Figura do Microsoft Word " shapeId="18102" r:id="rId698">
          <objectPr defaultSize="0" r:id="rId5">
            <anchor moveWithCells="1" sizeWithCells="1">
              <from>
                <xdr:col>11007</xdr:col>
                <xdr:colOff>238125</xdr:colOff>
                <xdr:row>262135</xdr:row>
                <xdr:rowOff>38100</xdr:rowOff>
              </from>
              <to>
                <xdr:col>11008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02" r:id="rId698"/>
      </mc:Fallback>
    </mc:AlternateContent>
    <mc:AlternateContent xmlns:mc="http://schemas.openxmlformats.org/markup-compatibility/2006">
      <mc:Choice Requires="x14">
        <oleObject progId="Figura do Microsoft Word " shapeId="18103" r:id="rId699">
          <objectPr defaultSize="0" r:id="rId5">
            <anchor moveWithCells="1" sizeWithCells="1">
              <from>
                <xdr:col>11007</xdr:col>
                <xdr:colOff>238125</xdr:colOff>
                <xdr:row>327671</xdr:row>
                <xdr:rowOff>38100</xdr:rowOff>
              </from>
              <to>
                <xdr:col>11008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03" r:id="rId699"/>
      </mc:Fallback>
    </mc:AlternateContent>
    <mc:AlternateContent xmlns:mc="http://schemas.openxmlformats.org/markup-compatibility/2006">
      <mc:Choice Requires="x14">
        <oleObject progId="Figura do Microsoft Word " shapeId="18104" r:id="rId700">
          <objectPr defaultSize="0" r:id="rId5">
            <anchor moveWithCells="1" sizeWithCells="1">
              <from>
                <xdr:col>11007</xdr:col>
                <xdr:colOff>238125</xdr:colOff>
                <xdr:row>393207</xdr:row>
                <xdr:rowOff>38100</xdr:rowOff>
              </from>
              <to>
                <xdr:col>11008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104" r:id="rId700"/>
      </mc:Fallback>
    </mc:AlternateContent>
    <mc:AlternateContent xmlns:mc="http://schemas.openxmlformats.org/markup-compatibility/2006">
      <mc:Choice Requires="x14">
        <oleObject progId="Figura do Microsoft Word " shapeId="18105" r:id="rId701">
          <objectPr defaultSize="0" r:id="rId5">
            <anchor moveWithCells="1" sizeWithCells="1">
              <from>
                <xdr:col>11007</xdr:col>
                <xdr:colOff>238125</xdr:colOff>
                <xdr:row>458743</xdr:row>
                <xdr:rowOff>38100</xdr:rowOff>
              </from>
              <to>
                <xdr:col>11008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105" r:id="rId701"/>
      </mc:Fallback>
    </mc:AlternateContent>
    <mc:AlternateContent xmlns:mc="http://schemas.openxmlformats.org/markup-compatibility/2006">
      <mc:Choice Requires="x14">
        <oleObject progId="Figura do Microsoft Word " shapeId="18106" r:id="rId702">
          <objectPr defaultSize="0" r:id="rId5">
            <anchor moveWithCells="1" sizeWithCells="1">
              <from>
                <xdr:col>11007</xdr:col>
                <xdr:colOff>238125</xdr:colOff>
                <xdr:row>524279</xdr:row>
                <xdr:rowOff>38100</xdr:rowOff>
              </from>
              <to>
                <xdr:col>11008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106" r:id="rId702"/>
      </mc:Fallback>
    </mc:AlternateContent>
    <mc:AlternateContent xmlns:mc="http://schemas.openxmlformats.org/markup-compatibility/2006">
      <mc:Choice Requires="x14">
        <oleObject progId="Figura do Microsoft Word " shapeId="18107" r:id="rId703">
          <objectPr defaultSize="0" r:id="rId5">
            <anchor moveWithCells="1" sizeWithCells="1">
              <from>
                <xdr:col>11007</xdr:col>
                <xdr:colOff>238125</xdr:colOff>
                <xdr:row>589815</xdr:row>
                <xdr:rowOff>38100</xdr:rowOff>
              </from>
              <to>
                <xdr:col>11008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107" r:id="rId703"/>
      </mc:Fallback>
    </mc:AlternateContent>
    <mc:AlternateContent xmlns:mc="http://schemas.openxmlformats.org/markup-compatibility/2006">
      <mc:Choice Requires="x14">
        <oleObject progId="Figura do Microsoft Word " shapeId="18108" r:id="rId704">
          <objectPr defaultSize="0" r:id="rId5">
            <anchor moveWithCells="1" sizeWithCells="1">
              <from>
                <xdr:col>11007</xdr:col>
                <xdr:colOff>238125</xdr:colOff>
                <xdr:row>655351</xdr:row>
                <xdr:rowOff>38100</xdr:rowOff>
              </from>
              <to>
                <xdr:col>11008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108" r:id="rId704"/>
      </mc:Fallback>
    </mc:AlternateContent>
    <mc:AlternateContent xmlns:mc="http://schemas.openxmlformats.org/markup-compatibility/2006">
      <mc:Choice Requires="x14">
        <oleObject progId="Figura do Microsoft Word " shapeId="18109" r:id="rId705">
          <objectPr defaultSize="0" r:id="rId5">
            <anchor moveWithCells="1" sizeWithCells="1">
              <from>
                <xdr:col>11007</xdr:col>
                <xdr:colOff>238125</xdr:colOff>
                <xdr:row>720887</xdr:row>
                <xdr:rowOff>38100</xdr:rowOff>
              </from>
              <to>
                <xdr:col>11008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109" r:id="rId705"/>
      </mc:Fallback>
    </mc:AlternateContent>
    <mc:AlternateContent xmlns:mc="http://schemas.openxmlformats.org/markup-compatibility/2006">
      <mc:Choice Requires="x14">
        <oleObject progId="Figura do Microsoft Word " shapeId="18110" r:id="rId706">
          <objectPr defaultSize="0" r:id="rId5">
            <anchor moveWithCells="1" sizeWithCells="1">
              <from>
                <xdr:col>11007</xdr:col>
                <xdr:colOff>238125</xdr:colOff>
                <xdr:row>786423</xdr:row>
                <xdr:rowOff>38100</xdr:rowOff>
              </from>
              <to>
                <xdr:col>11008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110" r:id="rId706"/>
      </mc:Fallback>
    </mc:AlternateContent>
    <mc:AlternateContent xmlns:mc="http://schemas.openxmlformats.org/markup-compatibility/2006">
      <mc:Choice Requires="x14">
        <oleObject progId="Figura do Microsoft Word " shapeId="18111" r:id="rId707">
          <objectPr defaultSize="0" r:id="rId5">
            <anchor moveWithCells="1" sizeWithCells="1">
              <from>
                <xdr:col>11007</xdr:col>
                <xdr:colOff>238125</xdr:colOff>
                <xdr:row>851959</xdr:row>
                <xdr:rowOff>38100</xdr:rowOff>
              </from>
              <to>
                <xdr:col>11008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111" r:id="rId707"/>
      </mc:Fallback>
    </mc:AlternateContent>
    <mc:AlternateContent xmlns:mc="http://schemas.openxmlformats.org/markup-compatibility/2006">
      <mc:Choice Requires="x14">
        <oleObject progId="Figura do Microsoft Word " shapeId="18112" r:id="rId708">
          <objectPr defaultSize="0" r:id="rId5">
            <anchor moveWithCells="1" sizeWithCells="1">
              <from>
                <xdr:col>11007</xdr:col>
                <xdr:colOff>238125</xdr:colOff>
                <xdr:row>917495</xdr:row>
                <xdr:rowOff>38100</xdr:rowOff>
              </from>
              <to>
                <xdr:col>11008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112" r:id="rId708"/>
      </mc:Fallback>
    </mc:AlternateContent>
    <mc:AlternateContent xmlns:mc="http://schemas.openxmlformats.org/markup-compatibility/2006">
      <mc:Choice Requires="x14">
        <oleObject progId="Figura do Microsoft Word " shapeId="18113" r:id="rId709">
          <objectPr defaultSize="0" r:id="rId5">
            <anchor moveWithCells="1" sizeWithCells="1">
              <from>
                <xdr:col>11007</xdr:col>
                <xdr:colOff>238125</xdr:colOff>
                <xdr:row>983031</xdr:row>
                <xdr:rowOff>38100</xdr:rowOff>
              </from>
              <to>
                <xdr:col>11008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113" r:id="rId709"/>
      </mc:Fallback>
    </mc:AlternateContent>
    <mc:AlternateContent xmlns:mc="http://schemas.openxmlformats.org/markup-compatibility/2006">
      <mc:Choice Requires="x14">
        <oleObject progId="Figura do Microsoft Word " shapeId="18114" r:id="rId710">
          <objectPr defaultSize="0" r:id="rId5">
            <anchor moveWithCells="1" sizeWithCells="1">
              <from>
                <xdr:col>11263</xdr:col>
                <xdr:colOff>238125</xdr:colOff>
                <xdr:row>0</xdr:row>
                <xdr:rowOff>38100</xdr:rowOff>
              </from>
              <to>
                <xdr:col>11264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114" r:id="rId710"/>
      </mc:Fallback>
    </mc:AlternateContent>
    <mc:AlternateContent xmlns:mc="http://schemas.openxmlformats.org/markup-compatibility/2006">
      <mc:Choice Requires="x14">
        <oleObject progId="Figura do Microsoft Word " shapeId="18115" r:id="rId711">
          <objectPr defaultSize="0" r:id="rId5">
            <anchor moveWithCells="1" sizeWithCells="1">
              <from>
                <xdr:col>11263</xdr:col>
                <xdr:colOff>238125</xdr:colOff>
                <xdr:row>65527</xdr:row>
                <xdr:rowOff>38100</xdr:rowOff>
              </from>
              <to>
                <xdr:col>11264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115" r:id="rId711"/>
      </mc:Fallback>
    </mc:AlternateContent>
    <mc:AlternateContent xmlns:mc="http://schemas.openxmlformats.org/markup-compatibility/2006">
      <mc:Choice Requires="x14">
        <oleObject progId="Figura do Microsoft Word " shapeId="18116" r:id="rId712">
          <objectPr defaultSize="0" r:id="rId5">
            <anchor moveWithCells="1" sizeWithCells="1">
              <from>
                <xdr:col>11263</xdr:col>
                <xdr:colOff>238125</xdr:colOff>
                <xdr:row>131063</xdr:row>
                <xdr:rowOff>38100</xdr:rowOff>
              </from>
              <to>
                <xdr:col>11264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16" r:id="rId712"/>
      </mc:Fallback>
    </mc:AlternateContent>
    <mc:AlternateContent xmlns:mc="http://schemas.openxmlformats.org/markup-compatibility/2006">
      <mc:Choice Requires="x14">
        <oleObject progId="Figura do Microsoft Word " shapeId="18117" r:id="rId713">
          <objectPr defaultSize="0" r:id="rId5">
            <anchor moveWithCells="1" sizeWithCells="1">
              <from>
                <xdr:col>11263</xdr:col>
                <xdr:colOff>238125</xdr:colOff>
                <xdr:row>196599</xdr:row>
                <xdr:rowOff>38100</xdr:rowOff>
              </from>
              <to>
                <xdr:col>11264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17" r:id="rId713"/>
      </mc:Fallback>
    </mc:AlternateContent>
    <mc:AlternateContent xmlns:mc="http://schemas.openxmlformats.org/markup-compatibility/2006">
      <mc:Choice Requires="x14">
        <oleObject progId="Figura do Microsoft Word " shapeId="18118" r:id="rId714">
          <objectPr defaultSize="0" r:id="rId5">
            <anchor moveWithCells="1" sizeWithCells="1">
              <from>
                <xdr:col>11263</xdr:col>
                <xdr:colOff>238125</xdr:colOff>
                <xdr:row>262135</xdr:row>
                <xdr:rowOff>38100</xdr:rowOff>
              </from>
              <to>
                <xdr:col>11264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18" r:id="rId714"/>
      </mc:Fallback>
    </mc:AlternateContent>
    <mc:AlternateContent xmlns:mc="http://schemas.openxmlformats.org/markup-compatibility/2006">
      <mc:Choice Requires="x14">
        <oleObject progId="Figura do Microsoft Word " shapeId="18119" r:id="rId715">
          <objectPr defaultSize="0" r:id="rId5">
            <anchor moveWithCells="1" sizeWithCells="1">
              <from>
                <xdr:col>11263</xdr:col>
                <xdr:colOff>238125</xdr:colOff>
                <xdr:row>327671</xdr:row>
                <xdr:rowOff>38100</xdr:rowOff>
              </from>
              <to>
                <xdr:col>11264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19" r:id="rId715"/>
      </mc:Fallback>
    </mc:AlternateContent>
    <mc:AlternateContent xmlns:mc="http://schemas.openxmlformats.org/markup-compatibility/2006">
      <mc:Choice Requires="x14">
        <oleObject progId="Figura do Microsoft Word " shapeId="18120" r:id="rId716">
          <objectPr defaultSize="0" r:id="rId5">
            <anchor moveWithCells="1" sizeWithCells="1">
              <from>
                <xdr:col>11263</xdr:col>
                <xdr:colOff>238125</xdr:colOff>
                <xdr:row>393207</xdr:row>
                <xdr:rowOff>38100</xdr:rowOff>
              </from>
              <to>
                <xdr:col>11264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120" r:id="rId716"/>
      </mc:Fallback>
    </mc:AlternateContent>
    <mc:AlternateContent xmlns:mc="http://schemas.openxmlformats.org/markup-compatibility/2006">
      <mc:Choice Requires="x14">
        <oleObject progId="Figura do Microsoft Word " shapeId="18121" r:id="rId717">
          <objectPr defaultSize="0" r:id="rId5">
            <anchor moveWithCells="1" sizeWithCells="1">
              <from>
                <xdr:col>11263</xdr:col>
                <xdr:colOff>238125</xdr:colOff>
                <xdr:row>458743</xdr:row>
                <xdr:rowOff>38100</xdr:rowOff>
              </from>
              <to>
                <xdr:col>11264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121" r:id="rId717"/>
      </mc:Fallback>
    </mc:AlternateContent>
    <mc:AlternateContent xmlns:mc="http://schemas.openxmlformats.org/markup-compatibility/2006">
      <mc:Choice Requires="x14">
        <oleObject progId="Figura do Microsoft Word " shapeId="18122" r:id="rId718">
          <objectPr defaultSize="0" r:id="rId5">
            <anchor moveWithCells="1" sizeWithCells="1">
              <from>
                <xdr:col>11263</xdr:col>
                <xdr:colOff>238125</xdr:colOff>
                <xdr:row>524279</xdr:row>
                <xdr:rowOff>38100</xdr:rowOff>
              </from>
              <to>
                <xdr:col>11264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122" r:id="rId718"/>
      </mc:Fallback>
    </mc:AlternateContent>
    <mc:AlternateContent xmlns:mc="http://schemas.openxmlformats.org/markup-compatibility/2006">
      <mc:Choice Requires="x14">
        <oleObject progId="Figura do Microsoft Word " shapeId="18123" r:id="rId719">
          <objectPr defaultSize="0" r:id="rId5">
            <anchor moveWithCells="1" sizeWithCells="1">
              <from>
                <xdr:col>11263</xdr:col>
                <xdr:colOff>238125</xdr:colOff>
                <xdr:row>589815</xdr:row>
                <xdr:rowOff>38100</xdr:rowOff>
              </from>
              <to>
                <xdr:col>11264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123" r:id="rId719"/>
      </mc:Fallback>
    </mc:AlternateContent>
    <mc:AlternateContent xmlns:mc="http://schemas.openxmlformats.org/markup-compatibility/2006">
      <mc:Choice Requires="x14">
        <oleObject progId="Figura do Microsoft Word " shapeId="18124" r:id="rId720">
          <objectPr defaultSize="0" r:id="rId5">
            <anchor moveWithCells="1" sizeWithCells="1">
              <from>
                <xdr:col>11263</xdr:col>
                <xdr:colOff>238125</xdr:colOff>
                <xdr:row>655351</xdr:row>
                <xdr:rowOff>38100</xdr:rowOff>
              </from>
              <to>
                <xdr:col>11264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124" r:id="rId720"/>
      </mc:Fallback>
    </mc:AlternateContent>
    <mc:AlternateContent xmlns:mc="http://schemas.openxmlformats.org/markup-compatibility/2006">
      <mc:Choice Requires="x14">
        <oleObject progId="Figura do Microsoft Word " shapeId="18125" r:id="rId721">
          <objectPr defaultSize="0" r:id="rId5">
            <anchor moveWithCells="1" sizeWithCells="1">
              <from>
                <xdr:col>11263</xdr:col>
                <xdr:colOff>238125</xdr:colOff>
                <xdr:row>720887</xdr:row>
                <xdr:rowOff>38100</xdr:rowOff>
              </from>
              <to>
                <xdr:col>11264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125" r:id="rId721"/>
      </mc:Fallback>
    </mc:AlternateContent>
    <mc:AlternateContent xmlns:mc="http://schemas.openxmlformats.org/markup-compatibility/2006">
      <mc:Choice Requires="x14">
        <oleObject progId="Figura do Microsoft Word " shapeId="18126" r:id="rId722">
          <objectPr defaultSize="0" r:id="rId5">
            <anchor moveWithCells="1" sizeWithCells="1">
              <from>
                <xdr:col>11263</xdr:col>
                <xdr:colOff>238125</xdr:colOff>
                <xdr:row>786423</xdr:row>
                <xdr:rowOff>38100</xdr:rowOff>
              </from>
              <to>
                <xdr:col>11264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126" r:id="rId722"/>
      </mc:Fallback>
    </mc:AlternateContent>
    <mc:AlternateContent xmlns:mc="http://schemas.openxmlformats.org/markup-compatibility/2006">
      <mc:Choice Requires="x14">
        <oleObject progId="Figura do Microsoft Word " shapeId="18127" r:id="rId723">
          <objectPr defaultSize="0" r:id="rId5">
            <anchor moveWithCells="1" sizeWithCells="1">
              <from>
                <xdr:col>11263</xdr:col>
                <xdr:colOff>238125</xdr:colOff>
                <xdr:row>851959</xdr:row>
                <xdr:rowOff>38100</xdr:rowOff>
              </from>
              <to>
                <xdr:col>11264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127" r:id="rId723"/>
      </mc:Fallback>
    </mc:AlternateContent>
    <mc:AlternateContent xmlns:mc="http://schemas.openxmlformats.org/markup-compatibility/2006">
      <mc:Choice Requires="x14">
        <oleObject progId="Figura do Microsoft Word " shapeId="18128" r:id="rId724">
          <objectPr defaultSize="0" r:id="rId5">
            <anchor moveWithCells="1" sizeWithCells="1">
              <from>
                <xdr:col>11263</xdr:col>
                <xdr:colOff>238125</xdr:colOff>
                <xdr:row>917495</xdr:row>
                <xdr:rowOff>38100</xdr:rowOff>
              </from>
              <to>
                <xdr:col>11264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128" r:id="rId724"/>
      </mc:Fallback>
    </mc:AlternateContent>
    <mc:AlternateContent xmlns:mc="http://schemas.openxmlformats.org/markup-compatibility/2006">
      <mc:Choice Requires="x14">
        <oleObject progId="Figura do Microsoft Word " shapeId="18129" r:id="rId725">
          <objectPr defaultSize="0" r:id="rId5">
            <anchor moveWithCells="1" sizeWithCells="1">
              <from>
                <xdr:col>11263</xdr:col>
                <xdr:colOff>238125</xdr:colOff>
                <xdr:row>983031</xdr:row>
                <xdr:rowOff>38100</xdr:rowOff>
              </from>
              <to>
                <xdr:col>11264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129" r:id="rId725"/>
      </mc:Fallback>
    </mc:AlternateContent>
    <mc:AlternateContent xmlns:mc="http://schemas.openxmlformats.org/markup-compatibility/2006">
      <mc:Choice Requires="x14">
        <oleObject progId="Figura do Microsoft Word " shapeId="18130" r:id="rId726">
          <objectPr defaultSize="0" r:id="rId5">
            <anchor moveWithCells="1" sizeWithCells="1">
              <from>
                <xdr:col>11519</xdr:col>
                <xdr:colOff>238125</xdr:colOff>
                <xdr:row>0</xdr:row>
                <xdr:rowOff>38100</xdr:rowOff>
              </from>
              <to>
                <xdr:col>11520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130" r:id="rId726"/>
      </mc:Fallback>
    </mc:AlternateContent>
    <mc:AlternateContent xmlns:mc="http://schemas.openxmlformats.org/markup-compatibility/2006">
      <mc:Choice Requires="x14">
        <oleObject progId="Figura do Microsoft Word " shapeId="18131" r:id="rId727">
          <objectPr defaultSize="0" r:id="rId5">
            <anchor moveWithCells="1" sizeWithCells="1">
              <from>
                <xdr:col>11519</xdr:col>
                <xdr:colOff>238125</xdr:colOff>
                <xdr:row>65527</xdr:row>
                <xdr:rowOff>38100</xdr:rowOff>
              </from>
              <to>
                <xdr:col>11520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131" r:id="rId727"/>
      </mc:Fallback>
    </mc:AlternateContent>
    <mc:AlternateContent xmlns:mc="http://schemas.openxmlformats.org/markup-compatibility/2006">
      <mc:Choice Requires="x14">
        <oleObject progId="Figura do Microsoft Word " shapeId="18132" r:id="rId728">
          <objectPr defaultSize="0" r:id="rId5">
            <anchor moveWithCells="1" sizeWithCells="1">
              <from>
                <xdr:col>11519</xdr:col>
                <xdr:colOff>238125</xdr:colOff>
                <xdr:row>131063</xdr:row>
                <xdr:rowOff>38100</xdr:rowOff>
              </from>
              <to>
                <xdr:col>11520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32" r:id="rId728"/>
      </mc:Fallback>
    </mc:AlternateContent>
    <mc:AlternateContent xmlns:mc="http://schemas.openxmlformats.org/markup-compatibility/2006">
      <mc:Choice Requires="x14">
        <oleObject progId="Figura do Microsoft Word " shapeId="18133" r:id="rId729">
          <objectPr defaultSize="0" r:id="rId5">
            <anchor moveWithCells="1" sizeWithCells="1">
              <from>
                <xdr:col>11519</xdr:col>
                <xdr:colOff>238125</xdr:colOff>
                <xdr:row>196599</xdr:row>
                <xdr:rowOff>38100</xdr:rowOff>
              </from>
              <to>
                <xdr:col>11520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33" r:id="rId729"/>
      </mc:Fallback>
    </mc:AlternateContent>
    <mc:AlternateContent xmlns:mc="http://schemas.openxmlformats.org/markup-compatibility/2006">
      <mc:Choice Requires="x14">
        <oleObject progId="Figura do Microsoft Word " shapeId="18134" r:id="rId730">
          <objectPr defaultSize="0" r:id="rId5">
            <anchor moveWithCells="1" sizeWithCells="1">
              <from>
                <xdr:col>11519</xdr:col>
                <xdr:colOff>238125</xdr:colOff>
                <xdr:row>262135</xdr:row>
                <xdr:rowOff>38100</xdr:rowOff>
              </from>
              <to>
                <xdr:col>11520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34" r:id="rId730"/>
      </mc:Fallback>
    </mc:AlternateContent>
    <mc:AlternateContent xmlns:mc="http://schemas.openxmlformats.org/markup-compatibility/2006">
      <mc:Choice Requires="x14">
        <oleObject progId="Figura do Microsoft Word " shapeId="18135" r:id="rId731">
          <objectPr defaultSize="0" r:id="rId5">
            <anchor moveWithCells="1" sizeWithCells="1">
              <from>
                <xdr:col>11519</xdr:col>
                <xdr:colOff>238125</xdr:colOff>
                <xdr:row>327671</xdr:row>
                <xdr:rowOff>38100</xdr:rowOff>
              </from>
              <to>
                <xdr:col>11520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35" r:id="rId731"/>
      </mc:Fallback>
    </mc:AlternateContent>
    <mc:AlternateContent xmlns:mc="http://schemas.openxmlformats.org/markup-compatibility/2006">
      <mc:Choice Requires="x14">
        <oleObject progId="Figura do Microsoft Word " shapeId="18136" r:id="rId732">
          <objectPr defaultSize="0" r:id="rId5">
            <anchor moveWithCells="1" sizeWithCells="1">
              <from>
                <xdr:col>11519</xdr:col>
                <xdr:colOff>238125</xdr:colOff>
                <xdr:row>393207</xdr:row>
                <xdr:rowOff>38100</xdr:rowOff>
              </from>
              <to>
                <xdr:col>11520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136" r:id="rId732"/>
      </mc:Fallback>
    </mc:AlternateContent>
    <mc:AlternateContent xmlns:mc="http://schemas.openxmlformats.org/markup-compatibility/2006">
      <mc:Choice Requires="x14">
        <oleObject progId="Figura do Microsoft Word " shapeId="18137" r:id="rId733">
          <objectPr defaultSize="0" r:id="rId5">
            <anchor moveWithCells="1" sizeWithCells="1">
              <from>
                <xdr:col>11519</xdr:col>
                <xdr:colOff>238125</xdr:colOff>
                <xdr:row>458743</xdr:row>
                <xdr:rowOff>38100</xdr:rowOff>
              </from>
              <to>
                <xdr:col>11520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137" r:id="rId733"/>
      </mc:Fallback>
    </mc:AlternateContent>
    <mc:AlternateContent xmlns:mc="http://schemas.openxmlformats.org/markup-compatibility/2006">
      <mc:Choice Requires="x14">
        <oleObject progId="Figura do Microsoft Word " shapeId="18138" r:id="rId734">
          <objectPr defaultSize="0" r:id="rId5">
            <anchor moveWithCells="1" sizeWithCells="1">
              <from>
                <xdr:col>11519</xdr:col>
                <xdr:colOff>238125</xdr:colOff>
                <xdr:row>524279</xdr:row>
                <xdr:rowOff>38100</xdr:rowOff>
              </from>
              <to>
                <xdr:col>11520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138" r:id="rId734"/>
      </mc:Fallback>
    </mc:AlternateContent>
    <mc:AlternateContent xmlns:mc="http://schemas.openxmlformats.org/markup-compatibility/2006">
      <mc:Choice Requires="x14">
        <oleObject progId="Figura do Microsoft Word " shapeId="18139" r:id="rId735">
          <objectPr defaultSize="0" r:id="rId5">
            <anchor moveWithCells="1" sizeWithCells="1">
              <from>
                <xdr:col>11519</xdr:col>
                <xdr:colOff>238125</xdr:colOff>
                <xdr:row>589815</xdr:row>
                <xdr:rowOff>38100</xdr:rowOff>
              </from>
              <to>
                <xdr:col>11520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139" r:id="rId735"/>
      </mc:Fallback>
    </mc:AlternateContent>
    <mc:AlternateContent xmlns:mc="http://schemas.openxmlformats.org/markup-compatibility/2006">
      <mc:Choice Requires="x14">
        <oleObject progId="Figura do Microsoft Word " shapeId="18140" r:id="rId736">
          <objectPr defaultSize="0" r:id="rId5">
            <anchor moveWithCells="1" sizeWithCells="1">
              <from>
                <xdr:col>11519</xdr:col>
                <xdr:colOff>238125</xdr:colOff>
                <xdr:row>655351</xdr:row>
                <xdr:rowOff>38100</xdr:rowOff>
              </from>
              <to>
                <xdr:col>11520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140" r:id="rId736"/>
      </mc:Fallback>
    </mc:AlternateContent>
    <mc:AlternateContent xmlns:mc="http://schemas.openxmlformats.org/markup-compatibility/2006">
      <mc:Choice Requires="x14">
        <oleObject progId="Figura do Microsoft Word " shapeId="18141" r:id="rId737">
          <objectPr defaultSize="0" r:id="rId5">
            <anchor moveWithCells="1" sizeWithCells="1">
              <from>
                <xdr:col>11519</xdr:col>
                <xdr:colOff>238125</xdr:colOff>
                <xdr:row>720887</xdr:row>
                <xdr:rowOff>38100</xdr:rowOff>
              </from>
              <to>
                <xdr:col>11520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141" r:id="rId737"/>
      </mc:Fallback>
    </mc:AlternateContent>
    <mc:AlternateContent xmlns:mc="http://schemas.openxmlformats.org/markup-compatibility/2006">
      <mc:Choice Requires="x14">
        <oleObject progId="Figura do Microsoft Word " shapeId="18142" r:id="rId738">
          <objectPr defaultSize="0" r:id="rId5">
            <anchor moveWithCells="1" sizeWithCells="1">
              <from>
                <xdr:col>11519</xdr:col>
                <xdr:colOff>238125</xdr:colOff>
                <xdr:row>786423</xdr:row>
                <xdr:rowOff>38100</xdr:rowOff>
              </from>
              <to>
                <xdr:col>11520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142" r:id="rId738"/>
      </mc:Fallback>
    </mc:AlternateContent>
    <mc:AlternateContent xmlns:mc="http://schemas.openxmlformats.org/markup-compatibility/2006">
      <mc:Choice Requires="x14">
        <oleObject progId="Figura do Microsoft Word " shapeId="18143" r:id="rId739">
          <objectPr defaultSize="0" r:id="rId5">
            <anchor moveWithCells="1" sizeWithCells="1">
              <from>
                <xdr:col>11519</xdr:col>
                <xdr:colOff>238125</xdr:colOff>
                <xdr:row>851959</xdr:row>
                <xdr:rowOff>38100</xdr:rowOff>
              </from>
              <to>
                <xdr:col>11520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143" r:id="rId739"/>
      </mc:Fallback>
    </mc:AlternateContent>
    <mc:AlternateContent xmlns:mc="http://schemas.openxmlformats.org/markup-compatibility/2006">
      <mc:Choice Requires="x14">
        <oleObject progId="Figura do Microsoft Word " shapeId="18144" r:id="rId740">
          <objectPr defaultSize="0" r:id="rId5">
            <anchor moveWithCells="1" sizeWithCells="1">
              <from>
                <xdr:col>11519</xdr:col>
                <xdr:colOff>238125</xdr:colOff>
                <xdr:row>917495</xdr:row>
                <xdr:rowOff>38100</xdr:rowOff>
              </from>
              <to>
                <xdr:col>11520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144" r:id="rId740"/>
      </mc:Fallback>
    </mc:AlternateContent>
    <mc:AlternateContent xmlns:mc="http://schemas.openxmlformats.org/markup-compatibility/2006">
      <mc:Choice Requires="x14">
        <oleObject progId="Figura do Microsoft Word " shapeId="18145" r:id="rId741">
          <objectPr defaultSize="0" r:id="rId5">
            <anchor moveWithCells="1" sizeWithCells="1">
              <from>
                <xdr:col>11519</xdr:col>
                <xdr:colOff>238125</xdr:colOff>
                <xdr:row>983031</xdr:row>
                <xdr:rowOff>38100</xdr:rowOff>
              </from>
              <to>
                <xdr:col>11520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145" r:id="rId741"/>
      </mc:Fallback>
    </mc:AlternateContent>
    <mc:AlternateContent xmlns:mc="http://schemas.openxmlformats.org/markup-compatibility/2006">
      <mc:Choice Requires="x14">
        <oleObject progId="Figura do Microsoft Word " shapeId="18146" r:id="rId742">
          <objectPr defaultSize="0" r:id="rId5">
            <anchor moveWithCells="1" sizeWithCells="1">
              <from>
                <xdr:col>11775</xdr:col>
                <xdr:colOff>238125</xdr:colOff>
                <xdr:row>0</xdr:row>
                <xdr:rowOff>38100</xdr:rowOff>
              </from>
              <to>
                <xdr:col>11776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146" r:id="rId742"/>
      </mc:Fallback>
    </mc:AlternateContent>
    <mc:AlternateContent xmlns:mc="http://schemas.openxmlformats.org/markup-compatibility/2006">
      <mc:Choice Requires="x14">
        <oleObject progId="Figura do Microsoft Word " shapeId="18147" r:id="rId743">
          <objectPr defaultSize="0" r:id="rId5">
            <anchor moveWithCells="1" sizeWithCells="1">
              <from>
                <xdr:col>11775</xdr:col>
                <xdr:colOff>238125</xdr:colOff>
                <xdr:row>65527</xdr:row>
                <xdr:rowOff>38100</xdr:rowOff>
              </from>
              <to>
                <xdr:col>11776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147" r:id="rId743"/>
      </mc:Fallback>
    </mc:AlternateContent>
    <mc:AlternateContent xmlns:mc="http://schemas.openxmlformats.org/markup-compatibility/2006">
      <mc:Choice Requires="x14">
        <oleObject progId="Figura do Microsoft Word " shapeId="18148" r:id="rId744">
          <objectPr defaultSize="0" r:id="rId5">
            <anchor moveWithCells="1" sizeWithCells="1">
              <from>
                <xdr:col>11775</xdr:col>
                <xdr:colOff>238125</xdr:colOff>
                <xdr:row>131063</xdr:row>
                <xdr:rowOff>38100</xdr:rowOff>
              </from>
              <to>
                <xdr:col>11776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48" r:id="rId744"/>
      </mc:Fallback>
    </mc:AlternateContent>
    <mc:AlternateContent xmlns:mc="http://schemas.openxmlformats.org/markup-compatibility/2006">
      <mc:Choice Requires="x14">
        <oleObject progId="Figura do Microsoft Word " shapeId="18149" r:id="rId745">
          <objectPr defaultSize="0" r:id="rId5">
            <anchor moveWithCells="1" sizeWithCells="1">
              <from>
                <xdr:col>11775</xdr:col>
                <xdr:colOff>238125</xdr:colOff>
                <xdr:row>196599</xdr:row>
                <xdr:rowOff>38100</xdr:rowOff>
              </from>
              <to>
                <xdr:col>11776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49" r:id="rId745"/>
      </mc:Fallback>
    </mc:AlternateContent>
    <mc:AlternateContent xmlns:mc="http://schemas.openxmlformats.org/markup-compatibility/2006">
      <mc:Choice Requires="x14">
        <oleObject progId="Figura do Microsoft Word " shapeId="18150" r:id="rId746">
          <objectPr defaultSize="0" r:id="rId5">
            <anchor moveWithCells="1" sizeWithCells="1">
              <from>
                <xdr:col>11775</xdr:col>
                <xdr:colOff>238125</xdr:colOff>
                <xdr:row>262135</xdr:row>
                <xdr:rowOff>38100</xdr:rowOff>
              </from>
              <to>
                <xdr:col>11776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50" r:id="rId746"/>
      </mc:Fallback>
    </mc:AlternateContent>
    <mc:AlternateContent xmlns:mc="http://schemas.openxmlformats.org/markup-compatibility/2006">
      <mc:Choice Requires="x14">
        <oleObject progId="Figura do Microsoft Word " shapeId="18151" r:id="rId747">
          <objectPr defaultSize="0" r:id="rId5">
            <anchor moveWithCells="1" sizeWithCells="1">
              <from>
                <xdr:col>11775</xdr:col>
                <xdr:colOff>238125</xdr:colOff>
                <xdr:row>327671</xdr:row>
                <xdr:rowOff>38100</xdr:rowOff>
              </from>
              <to>
                <xdr:col>11776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51" r:id="rId747"/>
      </mc:Fallback>
    </mc:AlternateContent>
    <mc:AlternateContent xmlns:mc="http://schemas.openxmlformats.org/markup-compatibility/2006">
      <mc:Choice Requires="x14">
        <oleObject progId="Figura do Microsoft Word " shapeId="18152" r:id="rId748">
          <objectPr defaultSize="0" r:id="rId5">
            <anchor moveWithCells="1" sizeWithCells="1">
              <from>
                <xdr:col>11775</xdr:col>
                <xdr:colOff>238125</xdr:colOff>
                <xdr:row>393207</xdr:row>
                <xdr:rowOff>38100</xdr:rowOff>
              </from>
              <to>
                <xdr:col>11776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152" r:id="rId748"/>
      </mc:Fallback>
    </mc:AlternateContent>
    <mc:AlternateContent xmlns:mc="http://schemas.openxmlformats.org/markup-compatibility/2006">
      <mc:Choice Requires="x14">
        <oleObject progId="Figura do Microsoft Word " shapeId="18153" r:id="rId749">
          <objectPr defaultSize="0" r:id="rId5">
            <anchor moveWithCells="1" sizeWithCells="1">
              <from>
                <xdr:col>11775</xdr:col>
                <xdr:colOff>238125</xdr:colOff>
                <xdr:row>458743</xdr:row>
                <xdr:rowOff>38100</xdr:rowOff>
              </from>
              <to>
                <xdr:col>11776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153" r:id="rId749"/>
      </mc:Fallback>
    </mc:AlternateContent>
    <mc:AlternateContent xmlns:mc="http://schemas.openxmlformats.org/markup-compatibility/2006">
      <mc:Choice Requires="x14">
        <oleObject progId="Figura do Microsoft Word " shapeId="18154" r:id="rId750">
          <objectPr defaultSize="0" r:id="rId5">
            <anchor moveWithCells="1" sizeWithCells="1">
              <from>
                <xdr:col>11775</xdr:col>
                <xdr:colOff>238125</xdr:colOff>
                <xdr:row>524279</xdr:row>
                <xdr:rowOff>38100</xdr:rowOff>
              </from>
              <to>
                <xdr:col>11776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154" r:id="rId750"/>
      </mc:Fallback>
    </mc:AlternateContent>
    <mc:AlternateContent xmlns:mc="http://schemas.openxmlformats.org/markup-compatibility/2006">
      <mc:Choice Requires="x14">
        <oleObject progId="Figura do Microsoft Word " shapeId="18155" r:id="rId751">
          <objectPr defaultSize="0" r:id="rId5">
            <anchor moveWithCells="1" sizeWithCells="1">
              <from>
                <xdr:col>11775</xdr:col>
                <xdr:colOff>238125</xdr:colOff>
                <xdr:row>589815</xdr:row>
                <xdr:rowOff>38100</xdr:rowOff>
              </from>
              <to>
                <xdr:col>11776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155" r:id="rId751"/>
      </mc:Fallback>
    </mc:AlternateContent>
    <mc:AlternateContent xmlns:mc="http://schemas.openxmlformats.org/markup-compatibility/2006">
      <mc:Choice Requires="x14">
        <oleObject progId="Figura do Microsoft Word " shapeId="18156" r:id="rId752">
          <objectPr defaultSize="0" r:id="rId5">
            <anchor moveWithCells="1" sizeWithCells="1">
              <from>
                <xdr:col>11775</xdr:col>
                <xdr:colOff>238125</xdr:colOff>
                <xdr:row>655351</xdr:row>
                <xdr:rowOff>38100</xdr:rowOff>
              </from>
              <to>
                <xdr:col>11776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156" r:id="rId752"/>
      </mc:Fallback>
    </mc:AlternateContent>
    <mc:AlternateContent xmlns:mc="http://schemas.openxmlformats.org/markup-compatibility/2006">
      <mc:Choice Requires="x14">
        <oleObject progId="Figura do Microsoft Word " shapeId="18157" r:id="rId753">
          <objectPr defaultSize="0" r:id="rId5">
            <anchor moveWithCells="1" sizeWithCells="1">
              <from>
                <xdr:col>11775</xdr:col>
                <xdr:colOff>238125</xdr:colOff>
                <xdr:row>720887</xdr:row>
                <xdr:rowOff>38100</xdr:rowOff>
              </from>
              <to>
                <xdr:col>11776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157" r:id="rId753"/>
      </mc:Fallback>
    </mc:AlternateContent>
    <mc:AlternateContent xmlns:mc="http://schemas.openxmlformats.org/markup-compatibility/2006">
      <mc:Choice Requires="x14">
        <oleObject progId="Figura do Microsoft Word " shapeId="18158" r:id="rId754">
          <objectPr defaultSize="0" r:id="rId5">
            <anchor moveWithCells="1" sizeWithCells="1">
              <from>
                <xdr:col>11775</xdr:col>
                <xdr:colOff>238125</xdr:colOff>
                <xdr:row>786423</xdr:row>
                <xdr:rowOff>38100</xdr:rowOff>
              </from>
              <to>
                <xdr:col>11776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158" r:id="rId754"/>
      </mc:Fallback>
    </mc:AlternateContent>
    <mc:AlternateContent xmlns:mc="http://schemas.openxmlformats.org/markup-compatibility/2006">
      <mc:Choice Requires="x14">
        <oleObject progId="Figura do Microsoft Word " shapeId="18159" r:id="rId755">
          <objectPr defaultSize="0" r:id="rId5">
            <anchor moveWithCells="1" sizeWithCells="1">
              <from>
                <xdr:col>11775</xdr:col>
                <xdr:colOff>238125</xdr:colOff>
                <xdr:row>851959</xdr:row>
                <xdr:rowOff>38100</xdr:rowOff>
              </from>
              <to>
                <xdr:col>11776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159" r:id="rId755"/>
      </mc:Fallback>
    </mc:AlternateContent>
    <mc:AlternateContent xmlns:mc="http://schemas.openxmlformats.org/markup-compatibility/2006">
      <mc:Choice Requires="x14">
        <oleObject progId="Figura do Microsoft Word " shapeId="18160" r:id="rId756">
          <objectPr defaultSize="0" r:id="rId5">
            <anchor moveWithCells="1" sizeWithCells="1">
              <from>
                <xdr:col>11775</xdr:col>
                <xdr:colOff>238125</xdr:colOff>
                <xdr:row>917495</xdr:row>
                <xdr:rowOff>38100</xdr:rowOff>
              </from>
              <to>
                <xdr:col>11776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160" r:id="rId756"/>
      </mc:Fallback>
    </mc:AlternateContent>
    <mc:AlternateContent xmlns:mc="http://schemas.openxmlformats.org/markup-compatibility/2006">
      <mc:Choice Requires="x14">
        <oleObject progId="Figura do Microsoft Word " shapeId="18161" r:id="rId757">
          <objectPr defaultSize="0" r:id="rId5">
            <anchor moveWithCells="1" sizeWithCells="1">
              <from>
                <xdr:col>11775</xdr:col>
                <xdr:colOff>238125</xdr:colOff>
                <xdr:row>983031</xdr:row>
                <xdr:rowOff>38100</xdr:rowOff>
              </from>
              <to>
                <xdr:col>11776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161" r:id="rId757"/>
      </mc:Fallback>
    </mc:AlternateContent>
    <mc:AlternateContent xmlns:mc="http://schemas.openxmlformats.org/markup-compatibility/2006">
      <mc:Choice Requires="x14">
        <oleObject progId="Figura do Microsoft Word " shapeId="18162" r:id="rId758">
          <objectPr defaultSize="0" r:id="rId5">
            <anchor moveWithCells="1" sizeWithCells="1">
              <from>
                <xdr:col>12031</xdr:col>
                <xdr:colOff>238125</xdr:colOff>
                <xdr:row>0</xdr:row>
                <xdr:rowOff>38100</xdr:rowOff>
              </from>
              <to>
                <xdr:col>12032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162" r:id="rId758"/>
      </mc:Fallback>
    </mc:AlternateContent>
    <mc:AlternateContent xmlns:mc="http://schemas.openxmlformats.org/markup-compatibility/2006">
      <mc:Choice Requires="x14">
        <oleObject progId="Figura do Microsoft Word " shapeId="18163" r:id="rId759">
          <objectPr defaultSize="0" r:id="rId5">
            <anchor moveWithCells="1" sizeWithCells="1">
              <from>
                <xdr:col>12031</xdr:col>
                <xdr:colOff>238125</xdr:colOff>
                <xdr:row>65527</xdr:row>
                <xdr:rowOff>38100</xdr:rowOff>
              </from>
              <to>
                <xdr:col>12032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163" r:id="rId759"/>
      </mc:Fallback>
    </mc:AlternateContent>
    <mc:AlternateContent xmlns:mc="http://schemas.openxmlformats.org/markup-compatibility/2006">
      <mc:Choice Requires="x14">
        <oleObject progId="Figura do Microsoft Word " shapeId="18164" r:id="rId760">
          <objectPr defaultSize="0" r:id="rId5">
            <anchor moveWithCells="1" sizeWithCells="1">
              <from>
                <xdr:col>12031</xdr:col>
                <xdr:colOff>238125</xdr:colOff>
                <xdr:row>131063</xdr:row>
                <xdr:rowOff>38100</xdr:rowOff>
              </from>
              <to>
                <xdr:col>12032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64" r:id="rId760"/>
      </mc:Fallback>
    </mc:AlternateContent>
    <mc:AlternateContent xmlns:mc="http://schemas.openxmlformats.org/markup-compatibility/2006">
      <mc:Choice Requires="x14">
        <oleObject progId="Figura do Microsoft Word " shapeId="18165" r:id="rId761">
          <objectPr defaultSize="0" r:id="rId5">
            <anchor moveWithCells="1" sizeWithCells="1">
              <from>
                <xdr:col>12031</xdr:col>
                <xdr:colOff>238125</xdr:colOff>
                <xdr:row>196599</xdr:row>
                <xdr:rowOff>38100</xdr:rowOff>
              </from>
              <to>
                <xdr:col>12032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65" r:id="rId761"/>
      </mc:Fallback>
    </mc:AlternateContent>
    <mc:AlternateContent xmlns:mc="http://schemas.openxmlformats.org/markup-compatibility/2006">
      <mc:Choice Requires="x14">
        <oleObject progId="Figura do Microsoft Word " shapeId="18166" r:id="rId762">
          <objectPr defaultSize="0" r:id="rId5">
            <anchor moveWithCells="1" sizeWithCells="1">
              <from>
                <xdr:col>12031</xdr:col>
                <xdr:colOff>238125</xdr:colOff>
                <xdr:row>262135</xdr:row>
                <xdr:rowOff>38100</xdr:rowOff>
              </from>
              <to>
                <xdr:col>12032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66" r:id="rId762"/>
      </mc:Fallback>
    </mc:AlternateContent>
    <mc:AlternateContent xmlns:mc="http://schemas.openxmlformats.org/markup-compatibility/2006">
      <mc:Choice Requires="x14">
        <oleObject progId="Figura do Microsoft Word " shapeId="18167" r:id="rId763">
          <objectPr defaultSize="0" r:id="rId5">
            <anchor moveWithCells="1" sizeWithCells="1">
              <from>
                <xdr:col>12031</xdr:col>
                <xdr:colOff>238125</xdr:colOff>
                <xdr:row>327671</xdr:row>
                <xdr:rowOff>38100</xdr:rowOff>
              </from>
              <to>
                <xdr:col>12032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67" r:id="rId763"/>
      </mc:Fallback>
    </mc:AlternateContent>
    <mc:AlternateContent xmlns:mc="http://schemas.openxmlformats.org/markup-compatibility/2006">
      <mc:Choice Requires="x14">
        <oleObject progId="Figura do Microsoft Word " shapeId="18168" r:id="rId764">
          <objectPr defaultSize="0" r:id="rId5">
            <anchor moveWithCells="1" sizeWithCells="1">
              <from>
                <xdr:col>12031</xdr:col>
                <xdr:colOff>238125</xdr:colOff>
                <xdr:row>393207</xdr:row>
                <xdr:rowOff>38100</xdr:rowOff>
              </from>
              <to>
                <xdr:col>12032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168" r:id="rId764"/>
      </mc:Fallback>
    </mc:AlternateContent>
    <mc:AlternateContent xmlns:mc="http://schemas.openxmlformats.org/markup-compatibility/2006">
      <mc:Choice Requires="x14">
        <oleObject progId="Figura do Microsoft Word " shapeId="18169" r:id="rId765">
          <objectPr defaultSize="0" r:id="rId5">
            <anchor moveWithCells="1" sizeWithCells="1">
              <from>
                <xdr:col>12031</xdr:col>
                <xdr:colOff>238125</xdr:colOff>
                <xdr:row>458743</xdr:row>
                <xdr:rowOff>38100</xdr:rowOff>
              </from>
              <to>
                <xdr:col>12032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169" r:id="rId765"/>
      </mc:Fallback>
    </mc:AlternateContent>
    <mc:AlternateContent xmlns:mc="http://schemas.openxmlformats.org/markup-compatibility/2006">
      <mc:Choice Requires="x14">
        <oleObject progId="Figura do Microsoft Word " shapeId="18170" r:id="rId766">
          <objectPr defaultSize="0" r:id="rId5">
            <anchor moveWithCells="1" sizeWithCells="1">
              <from>
                <xdr:col>12031</xdr:col>
                <xdr:colOff>238125</xdr:colOff>
                <xdr:row>524279</xdr:row>
                <xdr:rowOff>38100</xdr:rowOff>
              </from>
              <to>
                <xdr:col>12032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170" r:id="rId766"/>
      </mc:Fallback>
    </mc:AlternateContent>
    <mc:AlternateContent xmlns:mc="http://schemas.openxmlformats.org/markup-compatibility/2006">
      <mc:Choice Requires="x14">
        <oleObject progId="Figura do Microsoft Word " shapeId="18171" r:id="rId767">
          <objectPr defaultSize="0" r:id="rId5">
            <anchor moveWithCells="1" sizeWithCells="1">
              <from>
                <xdr:col>12031</xdr:col>
                <xdr:colOff>238125</xdr:colOff>
                <xdr:row>589815</xdr:row>
                <xdr:rowOff>38100</xdr:rowOff>
              </from>
              <to>
                <xdr:col>12032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171" r:id="rId767"/>
      </mc:Fallback>
    </mc:AlternateContent>
    <mc:AlternateContent xmlns:mc="http://schemas.openxmlformats.org/markup-compatibility/2006">
      <mc:Choice Requires="x14">
        <oleObject progId="Figura do Microsoft Word " shapeId="18172" r:id="rId768">
          <objectPr defaultSize="0" r:id="rId5">
            <anchor moveWithCells="1" sizeWithCells="1">
              <from>
                <xdr:col>12031</xdr:col>
                <xdr:colOff>238125</xdr:colOff>
                <xdr:row>655351</xdr:row>
                <xdr:rowOff>38100</xdr:rowOff>
              </from>
              <to>
                <xdr:col>12032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172" r:id="rId768"/>
      </mc:Fallback>
    </mc:AlternateContent>
    <mc:AlternateContent xmlns:mc="http://schemas.openxmlformats.org/markup-compatibility/2006">
      <mc:Choice Requires="x14">
        <oleObject progId="Figura do Microsoft Word " shapeId="18173" r:id="rId769">
          <objectPr defaultSize="0" r:id="rId5">
            <anchor moveWithCells="1" sizeWithCells="1">
              <from>
                <xdr:col>12031</xdr:col>
                <xdr:colOff>238125</xdr:colOff>
                <xdr:row>720887</xdr:row>
                <xdr:rowOff>38100</xdr:rowOff>
              </from>
              <to>
                <xdr:col>12032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173" r:id="rId769"/>
      </mc:Fallback>
    </mc:AlternateContent>
    <mc:AlternateContent xmlns:mc="http://schemas.openxmlformats.org/markup-compatibility/2006">
      <mc:Choice Requires="x14">
        <oleObject progId="Figura do Microsoft Word " shapeId="18174" r:id="rId770">
          <objectPr defaultSize="0" r:id="rId5">
            <anchor moveWithCells="1" sizeWithCells="1">
              <from>
                <xdr:col>12031</xdr:col>
                <xdr:colOff>238125</xdr:colOff>
                <xdr:row>786423</xdr:row>
                <xdr:rowOff>38100</xdr:rowOff>
              </from>
              <to>
                <xdr:col>12032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174" r:id="rId770"/>
      </mc:Fallback>
    </mc:AlternateContent>
    <mc:AlternateContent xmlns:mc="http://schemas.openxmlformats.org/markup-compatibility/2006">
      <mc:Choice Requires="x14">
        <oleObject progId="Figura do Microsoft Word " shapeId="18175" r:id="rId771">
          <objectPr defaultSize="0" r:id="rId5">
            <anchor moveWithCells="1" sizeWithCells="1">
              <from>
                <xdr:col>12031</xdr:col>
                <xdr:colOff>238125</xdr:colOff>
                <xdr:row>851959</xdr:row>
                <xdr:rowOff>38100</xdr:rowOff>
              </from>
              <to>
                <xdr:col>12032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175" r:id="rId771"/>
      </mc:Fallback>
    </mc:AlternateContent>
    <mc:AlternateContent xmlns:mc="http://schemas.openxmlformats.org/markup-compatibility/2006">
      <mc:Choice Requires="x14">
        <oleObject progId="Figura do Microsoft Word " shapeId="18176" r:id="rId772">
          <objectPr defaultSize="0" r:id="rId5">
            <anchor moveWithCells="1" sizeWithCells="1">
              <from>
                <xdr:col>12031</xdr:col>
                <xdr:colOff>238125</xdr:colOff>
                <xdr:row>917495</xdr:row>
                <xdr:rowOff>38100</xdr:rowOff>
              </from>
              <to>
                <xdr:col>12032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176" r:id="rId772"/>
      </mc:Fallback>
    </mc:AlternateContent>
    <mc:AlternateContent xmlns:mc="http://schemas.openxmlformats.org/markup-compatibility/2006">
      <mc:Choice Requires="x14">
        <oleObject progId="Figura do Microsoft Word " shapeId="18177" r:id="rId773">
          <objectPr defaultSize="0" r:id="rId5">
            <anchor moveWithCells="1" sizeWithCells="1">
              <from>
                <xdr:col>12031</xdr:col>
                <xdr:colOff>238125</xdr:colOff>
                <xdr:row>983031</xdr:row>
                <xdr:rowOff>38100</xdr:rowOff>
              </from>
              <to>
                <xdr:col>12032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177" r:id="rId773"/>
      </mc:Fallback>
    </mc:AlternateContent>
    <mc:AlternateContent xmlns:mc="http://schemas.openxmlformats.org/markup-compatibility/2006">
      <mc:Choice Requires="x14">
        <oleObject progId="Figura do Microsoft Word " shapeId="18178" r:id="rId774">
          <objectPr defaultSize="0" r:id="rId5">
            <anchor moveWithCells="1" sizeWithCells="1">
              <from>
                <xdr:col>12287</xdr:col>
                <xdr:colOff>238125</xdr:colOff>
                <xdr:row>0</xdr:row>
                <xdr:rowOff>38100</xdr:rowOff>
              </from>
              <to>
                <xdr:col>12288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178" r:id="rId774"/>
      </mc:Fallback>
    </mc:AlternateContent>
    <mc:AlternateContent xmlns:mc="http://schemas.openxmlformats.org/markup-compatibility/2006">
      <mc:Choice Requires="x14">
        <oleObject progId="Figura do Microsoft Word " shapeId="18179" r:id="rId775">
          <objectPr defaultSize="0" r:id="rId5">
            <anchor moveWithCells="1" sizeWithCells="1">
              <from>
                <xdr:col>12287</xdr:col>
                <xdr:colOff>238125</xdr:colOff>
                <xdr:row>65527</xdr:row>
                <xdr:rowOff>38100</xdr:rowOff>
              </from>
              <to>
                <xdr:col>12288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179" r:id="rId775"/>
      </mc:Fallback>
    </mc:AlternateContent>
    <mc:AlternateContent xmlns:mc="http://schemas.openxmlformats.org/markup-compatibility/2006">
      <mc:Choice Requires="x14">
        <oleObject progId="Figura do Microsoft Word " shapeId="18180" r:id="rId776">
          <objectPr defaultSize="0" r:id="rId5">
            <anchor moveWithCells="1" sizeWithCells="1">
              <from>
                <xdr:col>12287</xdr:col>
                <xdr:colOff>238125</xdr:colOff>
                <xdr:row>131063</xdr:row>
                <xdr:rowOff>38100</xdr:rowOff>
              </from>
              <to>
                <xdr:col>12288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80" r:id="rId776"/>
      </mc:Fallback>
    </mc:AlternateContent>
    <mc:AlternateContent xmlns:mc="http://schemas.openxmlformats.org/markup-compatibility/2006">
      <mc:Choice Requires="x14">
        <oleObject progId="Figura do Microsoft Word " shapeId="18181" r:id="rId777">
          <objectPr defaultSize="0" r:id="rId5">
            <anchor moveWithCells="1" sizeWithCells="1">
              <from>
                <xdr:col>12287</xdr:col>
                <xdr:colOff>238125</xdr:colOff>
                <xdr:row>196599</xdr:row>
                <xdr:rowOff>38100</xdr:rowOff>
              </from>
              <to>
                <xdr:col>12288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81" r:id="rId777"/>
      </mc:Fallback>
    </mc:AlternateContent>
    <mc:AlternateContent xmlns:mc="http://schemas.openxmlformats.org/markup-compatibility/2006">
      <mc:Choice Requires="x14">
        <oleObject progId="Figura do Microsoft Word " shapeId="18182" r:id="rId778">
          <objectPr defaultSize="0" r:id="rId5">
            <anchor moveWithCells="1" sizeWithCells="1">
              <from>
                <xdr:col>12287</xdr:col>
                <xdr:colOff>238125</xdr:colOff>
                <xdr:row>262135</xdr:row>
                <xdr:rowOff>38100</xdr:rowOff>
              </from>
              <to>
                <xdr:col>12288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82" r:id="rId778"/>
      </mc:Fallback>
    </mc:AlternateContent>
    <mc:AlternateContent xmlns:mc="http://schemas.openxmlformats.org/markup-compatibility/2006">
      <mc:Choice Requires="x14">
        <oleObject progId="Figura do Microsoft Word " shapeId="18183" r:id="rId779">
          <objectPr defaultSize="0" r:id="rId5">
            <anchor moveWithCells="1" sizeWithCells="1">
              <from>
                <xdr:col>12287</xdr:col>
                <xdr:colOff>238125</xdr:colOff>
                <xdr:row>327671</xdr:row>
                <xdr:rowOff>38100</xdr:rowOff>
              </from>
              <to>
                <xdr:col>12288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83" r:id="rId779"/>
      </mc:Fallback>
    </mc:AlternateContent>
    <mc:AlternateContent xmlns:mc="http://schemas.openxmlformats.org/markup-compatibility/2006">
      <mc:Choice Requires="x14">
        <oleObject progId="Figura do Microsoft Word " shapeId="18184" r:id="rId780">
          <objectPr defaultSize="0" r:id="rId5">
            <anchor moveWithCells="1" sizeWithCells="1">
              <from>
                <xdr:col>12287</xdr:col>
                <xdr:colOff>238125</xdr:colOff>
                <xdr:row>393207</xdr:row>
                <xdr:rowOff>38100</xdr:rowOff>
              </from>
              <to>
                <xdr:col>12288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184" r:id="rId780"/>
      </mc:Fallback>
    </mc:AlternateContent>
    <mc:AlternateContent xmlns:mc="http://schemas.openxmlformats.org/markup-compatibility/2006">
      <mc:Choice Requires="x14">
        <oleObject progId="Figura do Microsoft Word " shapeId="18185" r:id="rId781">
          <objectPr defaultSize="0" r:id="rId5">
            <anchor moveWithCells="1" sizeWithCells="1">
              <from>
                <xdr:col>12287</xdr:col>
                <xdr:colOff>238125</xdr:colOff>
                <xdr:row>458743</xdr:row>
                <xdr:rowOff>38100</xdr:rowOff>
              </from>
              <to>
                <xdr:col>12288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185" r:id="rId781"/>
      </mc:Fallback>
    </mc:AlternateContent>
    <mc:AlternateContent xmlns:mc="http://schemas.openxmlformats.org/markup-compatibility/2006">
      <mc:Choice Requires="x14">
        <oleObject progId="Figura do Microsoft Word " shapeId="18186" r:id="rId782">
          <objectPr defaultSize="0" r:id="rId5">
            <anchor moveWithCells="1" sizeWithCells="1">
              <from>
                <xdr:col>12287</xdr:col>
                <xdr:colOff>238125</xdr:colOff>
                <xdr:row>524279</xdr:row>
                <xdr:rowOff>38100</xdr:rowOff>
              </from>
              <to>
                <xdr:col>12288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186" r:id="rId782"/>
      </mc:Fallback>
    </mc:AlternateContent>
    <mc:AlternateContent xmlns:mc="http://schemas.openxmlformats.org/markup-compatibility/2006">
      <mc:Choice Requires="x14">
        <oleObject progId="Figura do Microsoft Word " shapeId="18187" r:id="rId783">
          <objectPr defaultSize="0" r:id="rId5">
            <anchor moveWithCells="1" sizeWithCells="1">
              <from>
                <xdr:col>12287</xdr:col>
                <xdr:colOff>238125</xdr:colOff>
                <xdr:row>589815</xdr:row>
                <xdr:rowOff>38100</xdr:rowOff>
              </from>
              <to>
                <xdr:col>12288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187" r:id="rId783"/>
      </mc:Fallback>
    </mc:AlternateContent>
    <mc:AlternateContent xmlns:mc="http://schemas.openxmlformats.org/markup-compatibility/2006">
      <mc:Choice Requires="x14">
        <oleObject progId="Figura do Microsoft Word " shapeId="18188" r:id="rId784">
          <objectPr defaultSize="0" r:id="rId5">
            <anchor moveWithCells="1" sizeWithCells="1">
              <from>
                <xdr:col>12287</xdr:col>
                <xdr:colOff>238125</xdr:colOff>
                <xdr:row>655351</xdr:row>
                <xdr:rowOff>38100</xdr:rowOff>
              </from>
              <to>
                <xdr:col>12288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188" r:id="rId784"/>
      </mc:Fallback>
    </mc:AlternateContent>
    <mc:AlternateContent xmlns:mc="http://schemas.openxmlformats.org/markup-compatibility/2006">
      <mc:Choice Requires="x14">
        <oleObject progId="Figura do Microsoft Word " shapeId="18189" r:id="rId785">
          <objectPr defaultSize="0" r:id="rId5">
            <anchor moveWithCells="1" sizeWithCells="1">
              <from>
                <xdr:col>12287</xdr:col>
                <xdr:colOff>238125</xdr:colOff>
                <xdr:row>720887</xdr:row>
                <xdr:rowOff>38100</xdr:rowOff>
              </from>
              <to>
                <xdr:col>12288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189" r:id="rId785"/>
      </mc:Fallback>
    </mc:AlternateContent>
    <mc:AlternateContent xmlns:mc="http://schemas.openxmlformats.org/markup-compatibility/2006">
      <mc:Choice Requires="x14">
        <oleObject progId="Figura do Microsoft Word " shapeId="18190" r:id="rId786">
          <objectPr defaultSize="0" r:id="rId5">
            <anchor moveWithCells="1" sizeWithCells="1">
              <from>
                <xdr:col>12287</xdr:col>
                <xdr:colOff>238125</xdr:colOff>
                <xdr:row>786423</xdr:row>
                <xdr:rowOff>38100</xdr:rowOff>
              </from>
              <to>
                <xdr:col>12288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190" r:id="rId786"/>
      </mc:Fallback>
    </mc:AlternateContent>
    <mc:AlternateContent xmlns:mc="http://schemas.openxmlformats.org/markup-compatibility/2006">
      <mc:Choice Requires="x14">
        <oleObject progId="Figura do Microsoft Word " shapeId="18191" r:id="rId787">
          <objectPr defaultSize="0" r:id="rId5">
            <anchor moveWithCells="1" sizeWithCells="1">
              <from>
                <xdr:col>12287</xdr:col>
                <xdr:colOff>238125</xdr:colOff>
                <xdr:row>851959</xdr:row>
                <xdr:rowOff>38100</xdr:rowOff>
              </from>
              <to>
                <xdr:col>12288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191" r:id="rId787"/>
      </mc:Fallback>
    </mc:AlternateContent>
    <mc:AlternateContent xmlns:mc="http://schemas.openxmlformats.org/markup-compatibility/2006">
      <mc:Choice Requires="x14">
        <oleObject progId="Figura do Microsoft Word " shapeId="18192" r:id="rId788">
          <objectPr defaultSize="0" r:id="rId5">
            <anchor moveWithCells="1" sizeWithCells="1">
              <from>
                <xdr:col>12287</xdr:col>
                <xdr:colOff>238125</xdr:colOff>
                <xdr:row>917495</xdr:row>
                <xdr:rowOff>38100</xdr:rowOff>
              </from>
              <to>
                <xdr:col>12288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192" r:id="rId788"/>
      </mc:Fallback>
    </mc:AlternateContent>
    <mc:AlternateContent xmlns:mc="http://schemas.openxmlformats.org/markup-compatibility/2006">
      <mc:Choice Requires="x14">
        <oleObject progId="Figura do Microsoft Word " shapeId="18193" r:id="rId789">
          <objectPr defaultSize="0" r:id="rId5">
            <anchor moveWithCells="1" sizeWithCells="1">
              <from>
                <xdr:col>12287</xdr:col>
                <xdr:colOff>238125</xdr:colOff>
                <xdr:row>983031</xdr:row>
                <xdr:rowOff>38100</xdr:rowOff>
              </from>
              <to>
                <xdr:col>12288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193" r:id="rId789"/>
      </mc:Fallback>
    </mc:AlternateContent>
    <mc:AlternateContent xmlns:mc="http://schemas.openxmlformats.org/markup-compatibility/2006">
      <mc:Choice Requires="x14">
        <oleObject progId="Figura do Microsoft Word " shapeId="18194" r:id="rId790">
          <objectPr defaultSize="0" r:id="rId5">
            <anchor moveWithCells="1" sizeWithCells="1">
              <from>
                <xdr:col>12543</xdr:col>
                <xdr:colOff>238125</xdr:colOff>
                <xdr:row>0</xdr:row>
                <xdr:rowOff>38100</xdr:rowOff>
              </from>
              <to>
                <xdr:col>12544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194" r:id="rId790"/>
      </mc:Fallback>
    </mc:AlternateContent>
    <mc:AlternateContent xmlns:mc="http://schemas.openxmlformats.org/markup-compatibility/2006">
      <mc:Choice Requires="x14">
        <oleObject progId="Figura do Microsoft Word " shapeId="18195" r:id="rId791">
          <objectPr defaultSize="0" r:id="rId5">
            <anchor moveWithCells="1" sizeWithCells="1">
              <from>
                <xdr:col>12543</xdr:col>
                <xdr:colOff>238125</xdr:colOff>
                <xdr:row>65527</xdr:row>
                <xdr:rowOff>38100</xdr:rowOff>
              </from>
              <to>
                <xdr:col>12544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195" r:id="rId791"/>
      </mc:Fallback>
    </mc:AlternateContent>
    <mc:AlternateContent xmlns:mc="http://schemas.openxmlformats.org/markup-compatibility/2006">
      <mc:Choice Requires="x14">
        <oleObject progId="Figura do Microsoft Word " shapeId="18196" r:id="rId792">
          <objectPr defaultSize="0" r:id="rId5">
            <anchor moveWithCells="1" sizeWithCells="1">
              <from>
                <xdr:col>12543</xdr:col>
                <xdr:colOff>238125</xdr:colOff>
                <xdr:row>131063</xdr:row>
                <xdr:rowOff>38100</xdr:rowOff>
              </from>
              <to>
                <xdr:col>12544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196" r:id="rId792"/>
      </mc:Fallback>
    </mc:AlternateContent>
    <mc:AlternateContent xmlns:mc="http://schemas.openxmlformats.org/markup-compatibility/2006">
      <mc:Choice Requires="x14">
        <oleObject progId="Figura do Microsoft Word " shapeId="18197" r:id="rId793">
          <objectPr defaultSize="0" r:id="rId5">
            <anchor moveWithCells="1" sizeWithCells="1">
              <from>
                <xdr:col>12543</xdr:col>
                <xdr:colOff>238125</xdr:colOff>
                <xdr:row>196599</xdr:row>
                <xdr:rowOff>38100</xdr:rowOff>
              </from>
              <to>
                <xdr:col>12544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197" r:id="rId793"/>
      </mc:Fallback>
    </mc:AlternateContent>
    <mc:AlternateContent xmlns:mc="http://schemas.openxmlformats.org/markup-compatibility/2006">
      <mc:Choice Requires="x14">
        <oleObject progId="Figura do Microsoft Word " shapeId="18198" r:id="rId794">
          <objectPr defaultSize="0" r:id="rId5">
            <anchor moveWithCells="1" sizeWithCells="1">
              <from>
                <xdr:col>12543</xdr:col>
                <xdr:colOff>238125</xdr:colOff>
                <xdr:row>262135</xdr:row>
                <xdr:rowOff>38100</xdr:rowOff>
              </from>
              <to>
                <xdr:col>12544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198" r:id="rId794"/>
      </mc:Fallback>
    </mc:AlternateContent>
    <mc:AlternateContent xmlns:mc="http://schemas.openxmlformats.org/markup-compatibility/2006">
      <mc:Choice Requires="x14">
        <oleObject progId="Figura do Microsoft Word " shapeId="18199" r:id="rId795">
          <objectPr defaultSize="0" r:id="rId5">
            <anchor moveWithCells="1" sizeWithCells="1">
              <from>
                <xdr:col>12543</xdr:col>
                <xdr:colOff>238125</xdr:colOff>
                <xdr:row>327671</xdr:row>
                <xdr:rowOff>38100</xdr:rowOff>
              </from>
              <to>
                <xdr:col>12544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199" r:id="rId795"/>
      </mc:Fallback>
    </mc:AlternateContent>
    <mc:AlternateContent xmlns:mc="http://schemas.openxmlformats.org/markup-compatibility/2006">
      <mc:Choice Requires="x14">
        <oleObject progId="Figura do Microsoft Word " shapeId="18200" r:id="rId796">
          <objectPr defaultSize="0" r:id="rId5">
            <anchor moveWithCells="1" sizeWithCells="1">
              <from>
                <xdr:col>12543</xdr:col>
                <xdr:colOff>238125</xdr:colOff>
                <xdr:row>393207</xdr:row>
                <xdr:rowOff>38100</xdr:rowOff>
              </from>
              <to>
                <xdr:col>12544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00" r:id="rId796"/>
      </mc:Fallback>
    </mc:AlternateContent>
    <mc:AlternateContent xmlns:mc="http://schemas.openxmlformats.org/markup-compatibility/2006">
      <mc:Choice Requires="x14">
        <oleObject progId="Figura do Microsoft Word " shapeId="18201" r:id="rId797">
          <objectPr defaultSize="0" r:id="rId5">
            <anchor moveWithCells="1" sizeWithCells="1">
              <from>
                <xdr:col>12543</xdr:col>
                <xdr:colOff>238125</xdr:colOff>
                <xdr:row>458743</xdr:row>
                <xdr:rowOff>38100</xdr:rowOff>
              </from>
              <to>
                <xdr:col>12544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01" r:id="rId797"/>
      </mc:Fallback>
    </mc:AlternateContent>
    <mc:AlternateContent xmlns:mc="http://schemas.openxmlformats.org/markup-compatibility/2006">
      <mc:Choice Requires="x14">
        <oleObject progId="Figura do Microsoft Word " shapeId="18202" r:id="rId798">
          <objectPr defaultSize="0" r:id="rId5">
            <anchor moveWithCells="1" sizeWithCells="1">
              <from>
                <xdr:col>12543</xdr:col>
                <xdr:colOff>238125</xdr:colOff>
                <xdr:row>524279</xdr:row>
                <xdr:rowOff>38100</xdr:rowOff>
              </from>
              <to>
                <xdr:col>12544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02" r:id="rId798"/>
      </mc:Fallback>
    </mc:AlternateContent>
    <mc:AlternateContent xmlns:mc="http://schemas.openxmlformats.org/markup-compatibility/2006">
      <mc:Choice Requires="x14">
        <oleObject progId="Figura do Microsoft Word " shapeId="18203" r:id="rId799">
          <objectPr defaultSize="0" r:id="rId5">
            <anchor moveWithCells="1" sizeWithCells="1">
              <from>
                <xdr:col>12543</xdr:col>
                <xdr:colOff>238125</xdr:colOff>
                <xdr:row>589815</xdr:row>
                <xdr:rowOff>38100</xdr:rowOff>
              </from>
              <to>
                <xdr:col>12544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03" r:id="rId799"/>
      </mc:Fallback>
    </mc:AlternateContent>
    <mc:AlternateContent xmlns:mc="http://schemas.openxmlformats.org/markup-compatibility/2006">
      <mc:Choice Requires="x14">
        <oleObject progId="Figura do Microsoft Word " shapeId="18204" r:id="rId800">
          <objectPr defaultSize="0" r:id="rId5">
            <anchor moveWithCells="1" sizeWithCells="1">
              <from>
                <xdr:col>12543</xdr:col>
                <xdr:colOff>238125</xdr:colOff>
                <xdr:row>655351</xdr:row>
                <xdr:rowOff>38100</xdr:rowOff>
              </from>
              <to>
                <xdr:col>12544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204" r:id="rId800"/>
      </mc:Fallback>
    </mc:AlternateContent>
    <mc:AlternateContent xmlns:mc="http://schemas.openxmlformats.org/markup-compatibility/2006">
      <mc:Choice Requires="x14">
        <oleObject progId="Figura do Microsoft Word " shapeId="18205" r:id="rId801">
          <objectPr defaultSize="0" r:id="rId5">
            <anchor moveWithCells="1" sizeWithCells="1">
              <from>
                <xdr:col>12543</xdr:col>
                <xdr:colOff>238125</xdr:colOff>
                <xdr:row>720887</xdr:row>
                <xdr:rowOff>38100</xdr:rowOff>
              </from>
              <to>
                <xdr:col>12544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205" r:id="rId801"/>
      </mc:Fallback>
    </mc:AlternateContent>
    <mc:AlternateContent xmlns:mc="http://schemas.openxmlformats.org/markup-compatibility/2006">
      <mc:Choice Requires="x14">
        <oleObject progId="Figura do Microsoft Word " shapeId="18206" r:id="rId802">
          <objectPr defaultSize="0" r:id="rId5">
            <anchor moveWithCells="1" sizeWithCells="1">
              <from>
                <xdr:col>12543</xdr:col>
                <xdr:colOff>238125</xdr:colOff>
                <xdr:row>786423</xdr:row>
                <xdr:rowOff>38100</xdr:rowOff>
              </from>
              <to>
                <xdr:col>12544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206" r:id="rId802"/>
      </mc:Fallback>
    </mc:AlternateContent>
    <mc:AlternateContent xmlns:mc="http://schemas.openxmlformats.org/markup-compatibility/2006">
      <mc:Choice Requires="x14">
        <oleObject progId="Figura do Microsoft Word " shapeId="18207" r:id="rId803">
          <objectPr defaultSize="0" r:id="rId5">
            <anchor moveWithCells="1" sizeWithCells="1">
              <from>
                <xdr:col>12543</xdr:col>
                <xdr:colOff>238125</xdr:colOff>
                <xdr:row>851959</xdr:row>
                <xdr:rowOff>38100</xdr:rowOff>
              </from>
              <to>
                <xdr:col>12544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207" r:id="rId803"/>
      </mc:Fallback>
    </mc:AlternateContent>
    <mc:AlternateContent xmlns:mc="http://schemas.openxmlformats.org/markup-compatibility/2006">
      <mc:Choice Requires="x14">
        <oleObject progId="Figura do Microsoft Word " shapeId="18208" r:id="rId804">
          <objectPr defaultSize="0" r:id="rId5">
            <anchor moveWithCells="1" sizeWithCells="1">
              <from>
                <xdr:col>12543</xdr:col>
                <xdr:colOff>238125</xdr:colOff>
                <xdr:row>917495</xdr:row>
                <xdr:rowOff>38100</xdr:rowOff>
              </from>
              <to>
                <xdr:col>12544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208" r:id="rId804"/>
      </mc:Fallback>
    </mc:AlternateContent>
    <mc:AlternateContent xmlns:mc="http://schemas.openxmlformats.org/markup-compatibility/2006">
      <mc:Choice Requires="x14">
        <oleObject progId="Figura do Microsoft Word " shapeId="18209" r:id="rId805">
          <objectPr defaultSize="0" r:id="rId5">
            <anchor moveWithCells="1" sizeWithCells="1">
              <from>
                <xdr:col>12543</xdr:col>
                <xdr:colOff>238125</xdr:colOff>
                <xdr:row>983031</xdr:row>
                <xdr:rowOff>38100</xdr:rowOff>
              </from>
              <to>
                <xdr:col>12544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209" r:id="rId805"/>
      </mc:Fallback>
    </mc:AlternateContent>
    <mc:AlternateContent xmlns:mc="http://schemas.openxmlformats.org/markup-compatibility/2006">
      <mc:Choice Requires="x14">
        <oleObject progId="Figura do Microsoft Word " shapeId="18210" r:id="rId806">
          <objectPr defaultSize="0" r:id="rId5">
            <anchor moveWithCells="1" sizeWithCells="1">
              <from>
                <xdr:col>12799</xdr:col>
                <xdr:colOff>238125</xdr:colOff>
                <xdr:row>0</xdr:row>
                <xdr:rowOff>38100</xdr:rowOff>
              </from>
              <to>
                <xdr:col>12800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210" r:id="rId806"/>
      </mc:Fallback>
    </mc:AlternateContent>
    <mc:AlternateContent xmlns:mc="http://schemas.openxmlformats.org/markup-compatibility/2006">
      <mc:Choice Requires="x14">
        <oleObject progId="Figura do Microsoft Word " shapeId="18211" r:id="rId807">
          <objectPr defaultSize="0" r:id="rId5">
            <anchor moveWithCells="1" sizeWithCells="1">
              <from>
                <xdr:col>12799</xdr:col>
                <xdr:colOff>238125</xdr:colOff>
                <xdr:row>65527</xdr:row>
                <xdr:rowOff>38100</xdr:rowOff>
              </from>
              <to>
                <xdr:col>12800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211" r:id="rId807"/>
      </mc:Fallback>
    </mc:AlternateContent>
    <mc:AlternateContent xmlns:mc="http://schemas.openxmlformats.org/markup-compatibility/2006">
      <mc:Choice Requires="x14">
        <oleObject progId="Figura do Microsoft Word " shapeId="18212" r:id="rId808">
          <objectPr defaultSize="0" r:id="rId5">
            <anchor moveWithCells="1" sizeWithCells="1">
              <from>
                <xdr:col>12799</xdr:col>
                <xdr:colOff>238125</xdr:colOff>
                <xdr:row>131063</xdr:row>
                <xdr:rowOff>38100</xdr:rowOff>
              </from>
              <to>
                <xdr:col>12800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212" r:id="rId808"/>
      </mc:Fallback>
    </mc:AlternateContent>
    <mc:AlternateContent xmlns:mc="http://schemas.openxmlformats.org/markup-compatibility/2006">
      <mc:Choice Requires="x14">
        <oleObject progId="Figura do Microsoft Word " shapeId="18213" r:id="rId809">
          <objectPr defaultSize="0" r:id="rId5">
            <anchor moveWithCells="1" sizeWithCells="1">
              <from>
                <xdr:col>12799</xdr:col>
                <xdr:colOff>238125</xdr:colOff>
                <xdr:row>196599</xdr:row>
                <xdr:rowOff>38100</xdr:rowOff>
              </from>
              <to>
                <xdr:col>12800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213" r:id="rId809"/>
      </mc:Fallback>
    </mc:AlternateContent>
    <mc:AlternateContent xmlns:mc="http://schemas.openxmlformats.org/markup-compatibility/2006">
      <mc:Choice Requires="x14">
        <oleObject progId="Figura do Microsoft Word " shapeId="18214" r:id="rId810">
          <objectPr defaultSize="0" r:id="rId5">
            <anchor moveWithCells="1" sizeWithCells="1">
              <from>
                <xdr:col>12799</xdr:col>
                <xdr:colOff>238125</xdr:colOff>
                <xdr:row>262135</xdr:row>
                <xdr:rowOff>38100</xdr:rowOff>
              </from>
              <to>
                <xdr:col>12800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214" r:id="rId810"/>
      </mc:Fallback>
    </mc:AlternateContent>
    <mc:AlternateContent xmlns:mc="http://schemas.openxmlformats.org/markup-compatibility/2006">
      <mc:Choice Requires="x14">
        <oleObject progId="Figura do Microsoft Word " shapeId="18215" r:id="rId811">
          <objectPr defaultSize="0" r:id="rId5">
            <anchor moveWithCells="1" sizeWithCells="1">
              <from>
                <xdr:col>12799</xdr:col>
                <xdr:colOff>238125</xdr:colOff>
                <xdr:row>327671</xdr:row>
                <xdr:rowOff>38100</xdr:rowOff>
              </from>
              <to>
                <xdr:col>12800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215" r:id="rId811"/>
      </mc:Fallback>
    </mc:AlternateContent>
    <mc:AlternateContent xmlns:mc="http://schemas.openxmlformats.org/markup-compatibility/2006">
      <mc:Choice Requires="x14">
        <oleObject progId="Figura do Microsoft Word " shapeId="18216" r:id="rId812">
          <objectPr defaultSize="0" r:id="rId5">
            <anchor moveWithCells="1" sizeWithCells="1">
              <from>
                <xdr:col>12799</xdr:col>
                <xdr:colOff>238125</xdr:colOff>
                <xdr:row>393207</xdr:row>
                <xdr:rowOff>38100</xdr:rowOff>
              </from>
              <to>
                <xdr:col>12800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16" r:id="rId812"/>
      </mc:Fallback>
    </mc:AlternateContent>
    <mc:AlternateContent xmlns:mc="http://schemas.openxmlformats.org/markup-compatibility/2006">
      <mc:Choice Requires="x14">
        <oleObject progId="Figura do Microsoft Word " shapeId="18217" r:id="rId813">
          <objectPr defaultSize="0" r:id="rId5">
            <anchor moveWithCells="1" sizeWithCells="1">
              <from>
                <xdr:col>12799</xdr:col>
                <xdr:colOff>238125</xdr:colOff>
                <xdr:row>458743</xdr:row>
                <xdr:rowOff>38100</xdr:rowOff>
              </from>
              <to>
                <xdr:col>12800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17" r:id="rId813"/>
      </mc:Fallback>
    </mc:AlternateContent>
    <mc:AlternateContent xmlns:mc="http://schemas.openxmlformats.org/markup-compatibility/2006">
      <mc:Choice Requires="x14">
        <oleObject progId="Figura do Microsoft Word " shapeId="18218" r:id="rId814">
          <objectPr defaultSize="0" r:id="rId5">
            <anchor moveWithCells="1" sizeWithCells="1">
              <from>
                <xdr:col>12799</xdr:col>
                <xdr:colOff>238125</xdr:colOff>
                <xdr:row>524279</xdr:row>
                <xdr:rowOff>38100</xdr:rowOff>
              </from>
              <to>
                <xdr:col>12800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18" r:id="rId814"/>
      </mc:Fallback>
    </mc:AlternateContent>
    <mc:AlternateContent xmlns:mc="http://schemas.openxmlformats.org/markup-compatibility/2006">
      <mc:Choice Requires="x14">
        <oleObject progId="Figura do Microsoft Word " shapeId="18219" r:id="rId815">
          <objectPr defaultSize="0" r:id="rId5">
            <anchor moveWithCells="1" sizeWithCells="1">
              <from>
                <xdr:col>12799</xdr:col>
                <xdr:colOff>238125</xdr:colOff>
                <xdr:row>589815</xdr:row>
                <xdr:rowOff>38100</xdr:rowOff>
              </from>
              <to>
                <xdr:col>12800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19" r:id="rId815"/>
      </mc:Fallback>
    </mc:AlternateContent>
    <mc:AlternateContent xmlns:mc="http://schemas.openxmlformats.org/markup-compatibility/2006">
      <mc:Choice Requires="x14">
        <oleObject progId="Figura do Microsoft Word " shapeId="18220" r:id="rId816">
          <objectPr defaultSize="0" r:id="rId5">
            <anchor moveWithCells="1" sizeWithCells="1">
              <from>
                <xdr:col>12799</xdr:col>
                <xdr:colOff>238125</xdr:colOff>
                <xdr:row>655351</xdr:row>
                <xdr:rowOff>38100</xdr:rowOff>
              </from>
              <to>
                <xdr:col>12800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220" r:id="rId816"/>
      </mc:Fallback>
    </mc:AlternateContent>
    <mc:AlternateContent xmlns:mc="http://schemas.openxmlformats.org/markup-compatibility/2006">
      <mc:Choice Requires="x14">
        <oleObject progId="Figura do Microsoft Word " shapeId="18221" r:id="rId817">
          <objectPr defaultSize="0" r:id="rId5">
            <anchor moveWithCells="1" sizeWithCells="1">
              <from>
                <xdr:col>12799</xdr:col>
                <xdr:colOff>238125</xdr:colOff>
                <xdr:row>720887</xdr:row>
                <xdr:rowOff>38100</xdr:rowOff>
              </from>
              <to>
                <xdr:col>12800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221" r:id="rId817"/>
      </mc:Fallback>
    </mc:AlternateContent>
    <mc:AlternateContent xmlns:mc="http://schemas.openxmlformats.org/markup-compatibility/2006">
      <mc:Choice Requires="x14">
        <oleObject progId="Figura do Microsoft Word " shapeId="18222" r:id="rId818">
          <objectPr defaultSize="0" r:id="rId5">
            <anchor moveWithCells="1" sizeWithCells="1">
              <from>
                <xdr:col>12799</xdr:col>
                <xdr:colOff>238125</xdr:colOff>
                <xdr:row>786423</xdr:row>
                <xdr:rowOff>38100</xdr:rowOff>
              </from>
              <to>
                <xdr:col>12800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222" r:id="rId818"/>
      </mc:Fallback>
    </mc:AlternateContent>
    <mc:AlternateContent xmlns:mc="http://schemas.openxmlformats.org/markup-compatibility/2006">
      <mc:Choice Requires="x14">
        <oleObject progId="Figura do Microsoft Word " shapeId="18223" r:id="rId819">
          <objectPr defaultSize="0" r:id="rId5">
            <anchor moveWithCells="1" sizeWithCells="1">
              <from>
                <xdr:col>12799</xdr:col>
                <xdr:colOff>238125</xdr:colOff>
                <xdr:row>851959</xdr:row>
                <xdr:rowOff>38100</xdr:rowOff>
              </from>
              <to>
                <xdr:col>12800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223" r:id="rId819"/>
      </mc:Fallback>
    </mc:AlternateContent>
    <mc:AlternateContent xmlns:mc="http://schemas.openxmlformats.org/markup-compatibility/2006">
      <mc:Choice Requires="x14">
        <oleObject progId="Figura do Microsoft Word " shapeId="18224" r:id="rId820">
          <objectPr defaultSize="0" r:id="rId5">
            <anchor moveWithCells="1" sizeWithCells="1">
              <from>
                <xdr:col>12799</xdr:col>
                <xdr:colOff>238125</xdr:colOff>
                <xdr:row>917495</xdr:row>
                <xdr:rowOff>38100</xdr:rowOff>
              </from>
              <to>
                <xdr:col>12800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224" r:id="rId820"/>
      </mc:Fallback>
    </mc:AlternateContent>
    <mc:AlternateContent xmlns:mc="http://schemas.openxmlformats.org/markup-compatibility/2006">
      <mc:Choice Requires="x14">
        <oleObject progId="Figura do Microsoft Word " shapeId="18225" r:id="rId821">
          <objectPr defaultSize="0" r:id="rId5">
            <anchor moveWithCells="1" sizeWithCells="1">
              <from>
                <xdr:col>12799</xdr:col>
                <xdr:colOff>238125</xdr:colOff>
                <xdr:row>983031</xdr:row>
                <xdr:rowOff>38100</xdr:rowOff>
              </from>
              <to>
                <xdr:col>12800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225" r:id="rId821"/>
      </mc:Fallback>
    </mc:AlternateContent>
    <mc:AlternateContent xmlns:mc="http://schemas.openxmlformats.org/markup-compatibility/2006">
      <mc:Choice Requires="x14">
        <oleObject progId="Figura do Microsoft Word " shapeId="18226" r:id="rId822">
          <objectPr defaultSize="0" r:id="rId5">
            <anchor moveWithCells="1" sizeWithCells="1">
              <from>
                <xdr:col>13055</xdr:col>
                <xdr:colOff>238125</xdr:colOff>
                <xdr:row>0</xdr:row>
                <xdr:rowOff>38100</xdr:rowOff>
              </from>
              <to>
                <xdr:col>13056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226" r:id="rId822"/>
      </mc:Fallback>
    </mc:AlternateContent>
    <mc:AlternateContent xmlns:mc="http://schemas.openxmlformats.org/markup-compatibility/2006">
      <mc:Choice Requires="x14">
        <oleObject progId="Figura do Microsoft Word " shapeId="18227" r:id="rId823">
          <objectPr defaultSize="0" r:id="rId5">
            <anchor moveWithCells="1" sizeWithCells="1">
              <from>
                <xdr:col>13055</xdr:col>
                <xdr:colOff>238125</xdr:colOff>
                <xdr:row>65527</xdr:row>
                <xdr:rowOff>38100</xdr:rowOff>
              </from>
              <to>
                <xdr:col>13056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227" r:id="rId823"/>
      </mc:Fallback>
    </mc:AlternateContent>
    <mc:AlternateContent xmlns:mc="http://schemas.openxmlformats.org/markup-compatibility/2006">
      <mc:Choice Requires="x14">
        <oleObject progId="Figura do Microsoft Word " shapeId="18228" r:id="rId824">
          <objectPr defaultSize="0" r:id="rId5">
            <anchor moveWithCells="1" sizeWithCells="1">
              <from>
                <xdr:col>13055</xdr:col>
                <xdr:colOff>238125</xdr:colOff>
                <xdr:row>131063</xdr:row>
                <xdr:rowOff>38100</xdr:rowOff>
              </from>
              <to>
                <xdr:col>13056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228" r:id="rId824"/>
      </mc:Fallback>
    </mc:AlternateContent>
    <mc:AlternateContent xmlns:mc="http://schemas.openxmlformats.org/markup-compatibility/2006">
      <mc:Choice Requires="x14">
        <oleObject progId="Figura do Microsoft Word " shapeId="18229" r:id="rId825">
          <objectPr defaultSize="0" r:id="rId5">
            <anchor moveWithCells="1" sizeWithCells="1">
              <from>
                <xdr:col>13055</xdr:col>
                <xdr:colOff>238125</xdr:colOff>
                <xdr:row>196599</xdr:row>
                <xdr:rowOff>38100</xdr:rowOff>
              </from>
              <to>
                <xdr:col>13056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229" r:id="rId825"/>
      </mc:Fallback>
    </mc:AlternateContent>
    <mc:AlternateContent xmlns:mc="http://schemas.openxmlformats.org/markup-compatibility/2006">
      <mc:Choice Requires="x14">
        <oleObject progId="Figura do Microsoft Word " shapeId="18230" r:id="rId826">
          <objectPr defaultSize="0" r:id="rId5">
            <anchor moveWithCells="1" sizeWithCells="1">
              <from>
                <xdr:col>13055</xdr:col>
                <xdr:colOff>238125</xdr:colOff>
                <xdr:row>262135</xdr:row>
                <xdr:rowOff>38100</xdr:rowOff>
              </from>
              <to>
                <xdr:col>13056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230" r:id="rId826"/>
      </mc:Fallback>
    </mc:AlternateContent>
    <mc:AlternateContent xmlns:mc="http://schemas.openxmlformats.org/markup-compatibility/2006">
      <mc:Choice Requires="x14">
        <oleObject progId="Figura do Microsoft Word " shapeId="18231" r:id="rId827">
          <objectPr defaultSize="0" r:id="rId5">
            <anchor moveWithCells="1" sizeWithCells="1">
              <from>
                <xdr:col>13055</xdr:col>
                <xdr:colOff>238125</xdr:colOff>
                <xdr:row>327671</xdr:row>
                <xdr:rowOff>38100</xdr:rowOff>
              </from>
              <to>
                <xdr:col>13056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231" r:id="rId827"/>
      </mc:Fallback>
    </mc:AlternateContent>
    <mc:AlternateContent xmlns:mc="http://schemas.openxmlformats.org/markup-compatibility/2006">
      <mc:Choice Requires="x14">
        <oleObject progId="Figura do Microsoft Word " shapeId="18232" r:id="rId828">
          <objectPr defaultSize="0" r:id="rId5">
            <anchor moveWithCells="1" sizeWithCells="1">
              <from>
                <xdr:col>13055</xdr:col>
                <xdr:colOff>238125</xdr:colOff>
                <xdr:row>393207</xdr:row>
                <xdr:rowOff>38100</xdr:rowOff>
              </from>
              <to>
                <xdr:col>13056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32" r:id="rId828"/>
      </mc:Fallback>
    </mc:AlternateContent>
    <mc:AlternateContent xmlns:mc="http://schemas.openxmlformats.org/markup-compatibility/2006">
      <mc:Choice Requires="x14">
        <oleObject progId="Figura do Microsoft Word " shapeId="18233" r:id="rId829">
          <objectPr defaultSize="0" r:id="rId5">
            <anchor moveWithCells="1" sizeWithCells="1">
              <from>
                <xdr:col>13055</xdr:col>
                <xdr:colOff>238125</xdr:colOff>
                <xdr:row>458743</xdr:row>
                <xdr:rowOff>38100</xdr:rowOff>
              </from>
              <to>
                <xdr:col>13056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33" r:id="rId829"/>
      </mc:Fallback>
    </mc:AlternateContent>
    <mc:AlternateContent xmlns:mc="http://schemas.openxmlformats.org/markup-compatibility/2006">
      <mc:Choice Requires="x14">
        <oleObject progId="Figura do Microsoft Word " shapeId="18234" r:id="rId830">
          <objectPr defaultSize="0" r:id="rId5">
            <anchor moveWithCells="1" sizeWithCells="1">
              <from>
                <xdr:col>13055</xdr:col>
                <xdr:colOff>238125</xdr:colOff>
                <xdr:row>524279</xdr:row>
                <xdr:rowOff>38100</xdr:rowOff>
              </from>
              <to>
                <xdr:col>13056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34" r:id="rId830"/>
      </mc:Fallback>
    </mc:AlternateContent>
    <mc:AlternateContent xmlns:mc="http://schemas.openxmlformats.org/markup-compatibility/2006">
      <mc:Choice Requires="x14">
        <oleObject progId="Figura do Microsoft Word " shapeId="18235" r:id="rId831">
          <objectPr defaultSize="0" r:id="rId5">
            <anchor moveWithCells="1" sizeWithCells="1">
              <from>
                <xdr:col>13055</xdr:col>
                <xdr:colOff>238125</xdr:colOff>
                <xdr:row>589815</xdr:row>
                <xdr:rowOff>38100</xdr:rowOff>
              </from>
              <to>
                <xdr:col>13056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35" r:id="rId831"/>
      </mc:Fallback>
    </mc:AlternateContent>
    <mc:AlternateContent xmlns:mc="http://schemas.openxmlformats.org/markup-compatibility/2006">
      <mc:Choice Requires="x14">
        <oleObject progId="Figura do Microsoft Word " shapeId="18236" r:id="rId832">
          <objectPr defaultSize="0" r:id="rId5">
            <anchor moveWithCells="1" sizeWithCells="1">
              <from>
                <xdr:col>13055</xdr:col>
                <xdr:colOff>238125</xdr:colOff>
                <xdr:row>655351</xdr:row>
                <xdr:rowOff>38100</xdr:rowOff>
              </from>
              <to>
                <xdr:col>13056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236" r:id="rId832"/>
      </mc:Fallback>
    </mc:AlternateContent>
    <mc:AlternateContent xmlns:mc="http://schemas.openxmlformats.org/markup-compatibility/2006">
      <mc:Choice Requires="x14">
        <oleObject progId="Figura do Microsoft Word " shapeId="18237" r:id="rId833">
          <objectPr defaultSize="0" r:id="rId5">
            <anchor moveWithCells="1" sizeWithCells="1">
              <from>
                <xdr:col>13055</xdr:col>
                <xdr:colOff>238125</xdr:colOff>
                <xdr:row>720887</xdr:row>
                <xdr:rowOff>38100</xdr:rowOff>
              </from>
              <to>
                <xdr:col>13056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237" r:id="rId833"/>
      </mc:Fallback>
    </mc:AlternateContent>
    <mc:AlternateContent xmlns:mc="http://schemas.openxmlformats.org/markup-compatibility/2006">
      <mc:Choice Requires="x14">
        <oleObject progId="Figura do Microsoft Word " shapeId="18238" r:id="rId834">
          <objectPr defaultSize="0" r:id="rId5">
            <anchor moveWithCells="1" sizeWithCells="1">
              <from>
                <xdr:col>13055</xdr:col>
                <xdr:colOff>238125</xdr:colOff>
                <xdr:row>786423</xdr:row>
                <xdr:rowOff>38100</xdr:rowOff>
              </from>
              <to>
                <xdr:col>13056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238" r:id="rId834"/>
      </mc:Fallback>
    </mc:AlternateContent>
    <mc:AlternateContent xmlns:mc="http://schemas.openxmlformats.org/markup-compatibility/2006">
      <mc:Choice Requires="x14">
        <oleObject progId="Figura do Microsoft Word " shapeId="18239" r:id="rId835">
          <objectPr defaultSize="0" r:id="rId5">
            <anchor moveWithCells="1" sizeWithCells="1">
              <from>
                <xdr:col>13055</xdr:col>
                <xdr:colOff>238125</xdr:colOff>
                <xdr:row>851959</xdr:row>
                <xdr:rowOff>38100</xdr:rowOff>
              </from>
              <to>
                <xdr:col>13056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239" r:id="rId835"/>
      </mc:Fallback>
    </mc:AlternateContent>
    <mc:AlternateContent xmlns:mc="http://schemas.openxmlformats.org/markup-compatibility/2006">
      <mc:Choice Requires="x14">
        <oleObject progId="Figura do Microsoft Word " shapeId="18240" r:id="rId836">
          <objectPr defaultSize="0" r:id="rId5">
            <anchor moveWithCells="1" sizeWithCells="1">
              <from>
                <xdr:col>13055</xdr:col>
                <xdr:colOff>238125</xdr:colOff>
                <xdr:row>917495</xdr:row>
                <xdr:rowOff>38100</xdr:rowOff>
              </from>
              <to>
                <xdr:col>13056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240" r:id="rId836"/>
      </mc:Fallback>
    </mc:AlternateContent>
    <mc:AlternateContent xmlns:mc="http://schemas.openxmlformats.org/markup-compatibility/2006">
      <mc:Choice Requires="x14">
        <oleObject progId="Figura do Microsoft Word " shapeId="18241" r:id="rId837">
          <objectPr defaultSize="0" r:id="rId5">
            <anchor moveWithCells="1" sizeWithCells="1">
              <from>
                <xdr:col>13055</xdr:col>
                <xdr:colOff>238125</xdr:colOff>
                <xdr:row>983031</xdr:row>
                <xdr:rowOff>38100</xdr:rowOff>
              </from>
              <to>
                <xdr:col>13056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241" r:id="rId837"/>
      </mc:Fallback>
    </mc:AlternateContent>
    <mc:AlternateContent xmlns:mc="http://schemas.openxmlformats.org/markup-compatibility/2006">
      <mc:Choice Requires="x14">
        <oleObject progId="Figura do Microsoft Word " shapeId="18242" r:id="rId838">
          <objectPr defaultSize="0" r:id="rId5">
            <anchor moveWithCells="1" sizeWithCells="1">
              <from>
                <xdr:col>13311</xdr:col>
                <xdr:colOff>238125</xdr:colOff>
                <xdr:row>0</xdr:row>
                <xdr:rowOff>38100</xdr:rowOff>
              </from>
              <to>
                <xdr:col>13312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242" r:id="rId838"/>
      </mc:Fallback>
    </mc:AlternateContent>
    <mc:AlternateContent xmlns:mc="http://schemas.openxmlformats.org/markup-compatibility/2006">
      <mc:Choice Requires="x14">
        <oleObject progId="Figura do Microsoft Word " shapeId="18243" r:id="rId839">
          <objectPr defaultSize="0" r:id="rId5">
            <anchor moveWithCells="1" sizeWithCells="1">
              <from>
                <xdr:col>13311</xdr:col>
                <xdr:colOff>238125</xdr:colOff>
                <xdr:row>65527</xdr:row>
                <xdr:rowOff>38100</xdr:rowOff>
              </from>
              <to>
                <xdr:col>13312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243" r:id="rId839"/>
      </mc:Fallback>
    </mc:AlternateContent>
    <mc:AlternateContent xmlns:mc="http://schemas.openxmlformats.org/markup-compatibility/2006">
      <mc:Choice Requires="x14">
        <oleObject progId="Figura do Microsoft Word " shapeId="18244" r:id="rId840">
          <objectPr defaultSize="0" r:id="rId5">
            <anchor moveWithCells="1" sizeWithCells="1">
              <from>
                <xdr:col>13311</xdr:col>
                <xdr:colOff>238125</xdr:colOff>
                <xdr:row>131063</xdr:row>
                <xdr:rowOff>38100</xdr:rowOff>
              </from>
              <to>
                <xdr:col>13312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244" r:id="rId840"/>
      </mc:Fallback>
    </mc:AlternateContent>
    <mc:AlternateContent xmlns:mc="http://schemas.openxmlformats.org/markup-compatibility/2006">
      <mc:Choice Requires="x14">
        <oleObject progId="Figura do Microsoft Word " shapeId="18245" r:id="rId841">
          <objectPr defaultSize="0" r:id="rId5">
            <anchor moveWithCells="1" sizeWithCells="1">
              <from>
                <xdr:col>13311</xdr:col>
                <xdr:colOff>238125</xdr:colOff>
                <xdr:row>196599</xdr:row>
                <xdr:rowOff>38100</xdr:rowOff>
              </from>
              <to>
                <xdr:col>13312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245" r:id="rId841"/>
      </mc:Fallback>
    </mc:AlternateContent>
    <mc:AlternateContent xmlns:mc="http://schemas.openxmlformats.org/markup-compatibility/2006">
      <mc:Choice Requires="x14">
        <oleObject progId="Figura do Microsoft Word " shapeId="18246" r:id="rId842">
          <objectPr defaultSize="0" r:id="rId5">
            <anchor moveWithCells="1" sizeWithCells="1">
              <from>
                <xdr:col>13311</xdr:col>
                <xdr:colOff>238125</xdr:colOff>
                <xdr:row>262135</xdr:row>
                <xdr:rowOff>38100</xdr:rowOff>
              </from>
              <to>
                <xdr:col>13312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246" r:id="rId842"/>
      </mc:Fallback>
    </mc:AlternateContent>
    <mc:AlternateContent xmlns:mc="http://schemas.openxmlformats.org/markup-compatibility/2006">
      <mc:Choice Requires="x14">
        <oleObject progId="Figura do Microsoft Word " shapeId="18247" r:id="rId843">
          <objectPr defaultSize="0" r:id="rId5">
            <anchor moveWithCells="1" sizeWithCells="1">
              <from>
                <xdr:col>13311</xdr:col>
                <xdr:colOff>238125</xdr:colOff>
                <xdr:row>327671</xdr:row>
                <xdr:rowOff>38100</xdr:rowOff>
              </from>
              <to>
                <xdr:col>13312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247" r:id="rId843"/>
      </mc:Fallback>
    </mc:AlternateContent>
    <mc:AlternateContent xmlns:mc="http://schemas.openxmlformats.org/markup-compatibility/2006">
      <mc:Choice Requires="x14">
        <oleObject progId="Figura do Microsoft Word " shapeId="18248" r:id="rId844">
          <objectPr defaultSize="0" r:id="rId5">
            <anchor moveWithCells="1" sizeWithCells="1">
              <from>
                <xdr:col>13311</xdr:col>
                <xdr:colOff>238125</xdr:colOff>
                <xdr:row>393207</xdr:row>
                <xdr:rowOff>38100</xdr:rowOff>
              </from>
              <to>
                <xdr:col>13312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48" r:id="rId844"/>
      </mc:Fallback>
    </mc:AlternateContent>
    <mc:AlternateContent xmlns:mc="http://schemas.openxmlformats.org/markup-compatibility/2006">
      <mc:Choice Requires="x14">
        <oleObject progId="Figura do Microsoft Word " shapeId="18249" r:id="rId845">
          <objectPr defaultSize="0" r:id="rId5">
            <anchor moveWithCells="1" sizeWithCells="1">
              <from>
                <xdr:col>13311</xdr:col>
                <xdr:colOff>238125</xdr:colOff>
                <xdr:row>458743</xdr:row>
                <xdr:rowOff>38100</xdr:rowOff>
              </from>
              <to>
                <xdr:col>13312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49" r:id="rId845"/>
      </mc:Fallback>
    </mc:AlternateContent>
    <mc:AlternateContent xmlns:mc="http://schemas.openxmlformats.org/markup-compatibility/2006">
      <mc:Choice Requires="x14">
        <oleObject progId="Figura do Microsoft Word " shapeId="18250" r:id="rId846">
          <objectPr defaultSize="0" r:id="rId5">
            <anchor moveWithCells="1" sizeWithCells="1">
              <from>
                <xdr:col>13311</xdr:col>
                <xdr:colOff>238125</xdr:colOff>
                <xdr:row>524279</xdr:row>
                <xdr:rowOff>38100</xdr:rowOff>
              </from>
              <to>
                <xdr:col>13312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50" r:id="rId846"/>
      </mc:Fallback>
    </mc:AlternateContent>
    <mc:AlternateContent xmlns:mc="http://schemas.openxmlformats.org/markup-compatibility/2006">
      <mc:Choice Requires="x14">
        <oleObject progId="Figura do Microsoft Word " shapeId="18251" r:id="rId847">
          <objectPr defaultSize="0" r:id="rId5">
            <anchor moveWithCells="1" sizeWithCells="1">
              <from>
                <xdr:col>13311</xdr:col>
                <xdr:colOff>238125</xdr:colOff>
                <xdr:row>589815</xdr:row>
                <xdr:rowOff>38100</xdr:rowOff>
              </from>
              <to>
                <xdr:col>13312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51" r:id="rId847"/>
      </mc:Fallback>
    </mc:AlternateContent>
    <mc:AlternateContent xmlns:mc="http://schemas.openxmlformats.org/markup-compatibility/2006">
      <mc:Choice Requires="x14">
        <oleObject progId="Figura do Microsoft Word " shapeId="18252" r:id="rId848">
          <objectPr defaultSize="0" r:id="rId5">
            <anchor moveWithCells="1" sizeWithCells="1">
              <from>
                <xdr:col>13311</xdr:col>
                <xdr:colOff>238125</xdr:colOff>
                <xdr:row>655351</xdr:row>
                <xdr:rowOff>38100</xdr:rowOff>
              </from>
              <to>
                <xdr:col>13312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252" r:id="rId848"/>
      </mc:Fallback>
    </mc:AlternateContent>
    <mc:AlternateContent xmlns:mc="http://schemas.openxmlformats.org/markup-compatibility/2006">
      <mc:Choice Requires="x14">
        <oleObject progId="Figura do Microsoft Word " shapeId="18253" r:id="rId849">
          <objectPr defaultSize="0" r:id="rId5">
            <anchor moveWithCells="1" sizeWithCells="1">
              <from>
                <xdr:col>13311</xdr:col>
                <xdr:colOff>238125</xdr:colOff>
                <xdr:row>720887</xdr:row>
                <xdr:rowOff>38100</xdr:rowOff>
              </from>
              <to>
                <xdr:col>13312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253" r:id="rId849"/>
      </mc:Fallback>
    </mc:AlternateContent>
    <mc:AlternateContent xmlns:mc="http://schemas.openxmlformats.org/markup-compatibility/2006">
      <mc:Choice Requires="x14">
        <oleObject progId="Figura do Microsoft Word " shapeId="18254" r:id="rId850">
          <objectPr defaultSize="0" r:id="rId5">
            <anchor moveWithCells="1" sizeWithCells="1">
              <from>
                <xdr:col>13311</xdr:col>
                <xdr:colOff>238125</xdr:colOff>
                <xdr:row>786423</xdr:row>
                <xdr:rowOff>38100</xdr:rowOff>
              </from>
              <to>
                <xdr:col>13312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254" r:id="rId850"/>
      </mc:Fallback>
    </mc:AlternateContent>
    <mc:AlternateContent xmlns:mc="http://schemas.openxmlformats.org/markup-compatibility/2006">
      <mc:Choice Requires="x14">
        <oleObject progId="Figura do Microsoft Word " shapeId="18255" r:id="rId851">
          <objectPr defaultSize="0" r:id="rId5">
            <anchor moveWithCells="1" sizeWithCells="1">
              <from>
                <xdr:col>13311</xdr:col>
                <xdr:colOff>238125</xdr:colOff>
                <xdr:row>851959</xdr:row>
                <xdr:rowOff>38100</xdr:rowOff>
              </from>
              <to>
                <xdr:col>13312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255" r:id="rId851"/>
      </mc:Fallback>
    </mc:AlternateContent>
    <mc:AlternateContent xmlns:mc="http://schemas.openxmlformats.org/markup-compatibility/2006">
      <mc:Choice Requires="x14">
        <oleObject progId="Figura do Microsoft Word " shapeId="18256" r:id="rId852">
          <objectPr defaultSize="0" r:id="rId5">
            <anchor moveWithCells="1" sizeWithCells="1">
              <from>
                <xdr:col>13311</xdr:col>
                <xdr:colOff>238125</xdr:colOff>
                <xdr:row>917495</xdr:row>
                <xdr:rowOff>38100</xdr:rowOff>
              </from>
              <to>
                <xdr:col>13312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256" r:id="rId852"/>
      </mc:Fallback>
    </mc:AlternateContent>
    <mc:AlternateContent xmlns:mc="http://schemas.openxmlformats.org/markup-compatibility/2006">
      <mc:Choice Requires="x14">
        <oleObject progId="Figura do Microsoft Word " shapeId="18257" r:id="rId853">
          <objectPr defaultSize="0" r:id="rId5">
            <anchor moveWithCells="1" sizeWithCells="1">
              <from>
                <xdr:col>13311</xdr:col>
                <xdr:colOff>238125</xdr:colOff>
                <xdr:row>983031</xdr:row>
                <xdr:rowOff>38100</xdr:rowOff>
              </from>
              <to>
                <xdr:col>13312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257" r:id="rId853"/>
      </mc:Fallback>
    </mc:AlternateContent>
    <mc:AlternateContent xmlns:mc="http://schemas.openxmlformats.org/markup-compatibility/2006">
      <mc:Choice Requires="x14">
        <oleObject progId="Figura do Microsoft Word " shapeId="18258" r:id="rId854">
          <objectPr defaultSize="0" r:id="rId5">
            <anchor moveWithCells="1" sizeWithCells="1">
              <from>
                <xdr:col>13567</xdr:col>
                <xdr:colOff>238125</xdr:colOff>
                <xdr:row>0</xdr:row>
                <xdr:rowOff>38100</xdr:rowOff>
              </from>
              <to>
                <xdr:col>13568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258" r:id="rId854"/>
      </mc:Fallback>
    </mc:AlternateContent>
    <mc:AlternateContent xmlns:mc="http://schemas.openxmlformats.org/markup-compatibility/2006">
      <mc:Choice Requires="x14">
        <oleObject progId="Figura do Microsoft Word " shapeId="18259" r:id="rId855">
          <objectPr defaultSize="0" r:id="rId5">
            <anchor moveWithCells="1" sizeWithCells="1">
              <from>
                <xdr:col>13567</xdr:col>
                <xdr:colOff>238125</xdr:colOff>
                <xdr:row>65527</xdr:row>
                <xdr:rowOff>38100</xdr:rowOff>
              </from>
              <to>
                <xdr:col>13568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259" r:id="rId855"/>
      </mc:Fallback>
    </mc:AlternateContent>
    <mc:AlternateContent xmlns:mc="http://schemas.openxmlformats.org/markup-compatibility/2006">
      <mc:Choice Requires="x14">
        <oleObject progId="Figura do Microsoft Word " shapeId="18260" r:id="rId856">
          <objectPr defaultSize="0" r:id="rId5">
            <anchor moveWithCells="1" sizeWithCells="1">
              <from>
                <xdr:col>13567</xdr:col>
                <xdr:colOff>238125</xdr:colOff>
                <xdr:row>131063</xdr:row>
                <xdr:rowOff>38100</xdr:rowOff>
              </from>
              <to>
                <xdr:col>13568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260" r:id="rId856"/>
      </mc:Fallback>
    </mc:AlternateContent>
    <mc:AlternateContent xmlns:mc="http://schemas.openxmlformats.org/markup-compatibility/2006">
      <mc:Choice Requires="x14">
        <oleObject progId="Figura do Microsoft Word " shapeId="18261" r:id="rId857">
          <objectPr defaultSize="0" r:id="rId5">
            <anchor moveWithCells="1" sizeWithCells="1">
              <from>
                <xdr:col>13567</xdr:col>
                <xdr:colOff>238125</xdr:colOff>
                <xdr:row>196599</xdr:row>
                <xdr:rowOff>38100</xdr:rowOff>
              </from>
              <to>
                <xdr:col>13568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261" r:id="rId857"/>
      </mc:Fallback>
    </mc:AlternateContent>
    <mc:AlternateContent xmlns:mc="http://schemas.openxmlformats.org/markup-compatibility/2006">
      <mc:Choice Requires="x14">
        <oleObject progId="Figura do Microsoft Word " shapeId="18262" r:id="rId858">
          <objectPr defaultSize="0" r:id="rId5">
            <anchor moveWithCells="1" sizeWithCells="1">
              <from>
                <xdr:col>13567</xdr:col>
                <xdr:colOff>238125</xdr:colOff>
                <xdr:row>262135</xdr:row>
                <xdr:rowOff>38100</xdr:rowOff>
              </from>
              <to>
                <xdr:col>13568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262" r:id="rId858"/>
      </mc:Fallback>
    </mc:AlternateContent>
    <mc:AlternateContent xmlns:mc="http://schemas.openxmlformats.org/markup-compatibility/2006">
      <mc:Choice Requires="x14">
        <oleObject progId="Figura do Microsoft Word " shapeId="18263" r:id="rId859">
          <objectPr defaultSize="0" r:id="rId5">
            <anchor moveWithCells="1" sizeWithCells="1">
              <from>
                <xdr:col>13567</xdr:col>
                <xdr:colOff>238125</xdr:colOff>
                <xdr:row>327671</xdr:row>
                <xdr:rowOff>38100</xdr:rowOff>
              </from>
              <to>
                <xdr:col>13568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263" r:id="rId859"/>
      </mc:Fallback>
    </mc:AlternateContent>
    <mc:AlternateContent xmlns:mc="http://schemas.openxmlformats.org/markup-compatibility/2006">
      <mc:Choice Requires="x14">
        <oleObject progId="Figura do Microsoft Word " shapeId="18264" r:id="rId860">
          <objectPr defaultSize="0" r:id="rId5">
            <anchor moveWithCells="1" sizeWithCells="1">
              <from>
                <xdr:col>13567</xdr:col>
                <xdr:colOff>238125</xdr:colOff>
                <xdr:row>393207</xdr:row>
                <xdr:rowOff>38100</xdr:rowOff>
              </from>
              <to>
                <xdr:col>13568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64" r:id="rId860"/>
      </mc:Fallback>
    </mc:AlternateContent>
    <mc:AlternateContent xmlns:mc="http://schemas.openxmlformats.org/markup-compatibility/2006">
      <mc:Choice Requires="x14">
        <oleObject progId="Figura do Microsoft Word " shapeId="18265" r:id="rId861">
          <objectPr defaultSize="0" r:id="rId5">
            <anchor moveWithCells="1" sizeWithCells="1">
              <from>
                <xdr:col>13567</xdr:col>
                <xdr:colOff>238125</xdr:colOff>
                <xdr:row>458743</xdr:row>
                <xdr:rowOff>38100</xdr:rowOff>
              </from>
              <to>
                <xdr:col>13568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65" r:id="rId861"/>
      </mc:Fallback>
    </mc:AlternateContent>
    <mc:AlternateContent xmlns:mc="http://schemas.openxmlformats.org/markup-compatibility/2006">
      <mc:Choice Requires="x14">
        <oleObject progId="Figura do Microsoft Word " shapeId="18266" r:id="rId862">
          <objectPr defaultSize="0" r:id="rId5">
            <anchor moveWithCells="1" sizeWithCells="1">
              <from>
                <xdr:col>13567</xdr:col>
                <xdr:colOff>238125</xdr:colOff>
                <xdr:row>524279</xdr:row>
                <xdr:rowOff>38100</xdr:rowOff>
              </from>
              <to>
                <xdr:col>13568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66" r:id="rId862"/>
      </mc:Fallback>
    </mc:AlternateContent>
    <mc:AlternateContent xmlns:mc="http://schemas.openxmlformats.org/markup-compatibility/2006">
      <mc:Choice Requires="x14">
        <oleObject progId="Figura do Microsoft Word " shapeId="18267" r:id="rId863">
          <objectPr defaultSize="0" r:id="rId5">
            <anchor moveWithCells="1" sizeWithCells="1">
              <from>
                <xdr:col>13567</xdr:col>
                <xdr:colOff>238125</xdr:colOff>
                <xdr:row>589815</xdr:row>
                <xdr:rowOff>38100</xdr:rowOff>
              </from>
              <to>
                <xdr:col>13568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67" r:id="rId863"/>
      </mc:Fallback>
    </mc:AlternateContent>
    <mc:AlternateContent xmlns:mc="http://schemas.openxmlformats.org/markup-compatibility/2006">
      <mc:Choice Requires="x14">
        <oleObject progId="Figura do Microsoft Word " shapeId="18268" r:id="rId864">
          <objectPr defaultSize="0" r:id="rId5">
            <anchor moveWithCells="1" sizeWithCells="1">
              <from>
                <xdr:col>13567</xdr:col>
                <xdr:colOff>238125</xdr:colOff>
                <xdr:row>655351</xdr:row>
                <xdr:rowOff>38100</xdr:rowOff>
              </from>
              <to>
                <xdr:col>13568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268" r:id="rId864"/>
      </mc:Fallback>
    </mc:AlternateContent>
    <mc:AlternateContent xmlns:mc="http://schemas.openxmlformats.org/markup-compatibility/2006">
      <mc:Choice Requires="x14">
        <oleObject progId="Figura do Microsoft Word " shapeId="18269" r:id="rId865">
          <objectPr defaultSize="0" r:id="rId5">
            <anchor moveWithCells="1" sizeWithCells="1">
              <from>
                <xdr:col>13567</xdr:col>
                <xdr:colOff>238125</xdr:colOff>
                <xdr:row>720887</xdr:row>
                <xdr:rowOff>38100</xdr:rowOff>
              </from>
              <to>
                <xdr:col>13568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269" r:id="rId865"/>
      </mc:Fallback>
    </mc:AlternateContent>
    <mc:AlternateContent xmlns:mc="http://schemas.openxmlformats.org/markup-compatibility/2006">
      <mc:Choice Requires="x14">
        <oleObject progId="Figura do Microsoft Word " shapeId="18270" r:id="rId866">
          <objectPr defaultSize="0" r:id="rId5">
            <anchor moveWithCells="1" sizeWithCells="1">
              <from>
                <xdr:col>13567</xdr:col>
                <xdr:colOff>238125</xdr:colOff>
                <xdr:row>786423</xdr:row>
                <xdr:rowOff>38100</xdr:rowOff>
              </from>
              <to>
                <xdr:col>13568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270" r:id="rId866"/>
      </mc:Fallback>
    </mc:AlternateContent>
    <mc:AlternateContent xmlns:mc="http://schemas.openxmlformats.org/markup-compatibility/2006">
      <mc:Choice Requires="x14">
        <oleObject progId="Figura do Microsoft Word " shapeId="18271" r:id="rId867">
          <objectPr defaultSize="0" r:id="rId5">
            <anchor moveWithCells="1" sizeWithCells="1">
              <from>
                <xdr:col>13567</xdr:col>
                <xdr:colOff>238125</xdr:colOff>
                <xdr:row>851959</xdr:row>
                <xdr:rowOff>38100</xdr:rowOff>
              </from>
              <to>
                <xdr:col>13568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271" r:id="rId867"/>
      </mc:Fallback>
    </mc:AlternateContent>
    <mc:AlternateContent xmlns:mc="http://schemas.openxmlformats.org/markup-compatibility/2006">
      <mc:Choice Requires="x14">
        <oleObject progId="Figura do Microsoft Word " shapeId="18272" r:id="rId868">
          <objectPr defaultSize="0" r:id="rId5">
            <anchor moveWithCells="1" sizeWithCells="1">
              <from>
                <xdr:col>13567</xdr:col>
                <xdr:colOff>238125</xdr:colOff>
                <xdr:row>917495</xdr:row>
                <xdr:rowOff>38100</xdr:rowOff>
              </from>
              <to>
                <xdr:col>13568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272" r:id="rId868"/>
      </mc:Fallback>
    </mc:AlternateContent>
    <mc:AlternateContent xmlns:mc="http://schemas.openxmlformats.org/markup-compatibility/2006">
      <mc:Choice Requires="x14">
        <oleObject progId="Figura do Microsoft Word " shapeId="18273" r:id="rId869">
          <objectPr defaultSize="0" r:id="rId5">
            <anchor moveWithCells="1" sizeWithCells="1">
              <from>
                <xdr:col>13567</xdr:col>
                <xdr:colOff>238125</xdr:colOff>
                <xdr:row>983031</xdr:row>
                <xdr:rowOff>38100</xdr:rowOff>
              </from>
              <to>
                <xdr:col>13568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273" r:id="rId869"/>
      </mc:Fallback>
    </mc:AlternateContent>
    <mc:AlternateContent xmlns:mc="http://schemas.openxmlformats.org/markup-compatibility/2006">
      <mc:Choice Requires="x14">
        <oleObject progId="Figura do Microsoft Word " shapeId="18274" r:id="rId870">
          <objectPr defaultSize="0" r:id="rId5">
            <anchor moveWithCells="1" sizeWithCells="1">
              <from>
                <xdr:col>13823</xdr:col>
                <xdr:colOff>238125</xdr:colOff>
                <xdr:row>0</xdr:row>
                <xdr:rowOff>38100</xdr:rowOff>
              </from>
              <to>
                <xdr:col>13824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274" r:id="rId870"/>
      </mc:Fallback>
    </mc:AlternateContent>
    <mc:AlternateContent xmlns:mc="http://schemas.openxmlformats.org/markup-compatibility/2006">
      <mc:Choice Requires="x14">
        <oleObject progId="Figura do Microsoft Word " shapeId="18275" r:id="rId871">
          <objectPr defaultSize="0" r:id="rId5">
            <anchor moveWithCells="1" sizeWithCells="1">
              <from>
                <xdr:col>13823</xdr:col>
                <xdr:colOff>238125</xdr:colOff>
                <xdr:row>65527</xdr:row>
                <xdr:rowOff>38100</xdr:rowOff>
              </from>
              <to>
                <xdr:col>13824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275" r:id="rId871"/>
      </mc:Fallback>
    </mc:AlternateContent>
    <mc:AlternateContent xmlns:mc="http://schemas.openxmlformats.org/markup-compatibility/2006">
      <mc:Choice Requires="x14">
        <oleObject progId="Figura do Microsoft Word " shapeId="18276" r:id="rId872">
          <objectPr defaultSize="0" r:id="rId5">
            <anchor moveWithCells="1" sizeWithCells="1">
              <from>
                <xdr:col>13823</xdr:col>
                <xdr:colOff>238125</xdr:colOff>
                <xdr:row>131063</xdr:row>
                <xdr:rowOff>38100</xdr:rowOff>
              </from>
              <to>
                <xdr:col>13824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276" r:id="rId872"/>
      </mc:Fallback>
    </mc:AlternateContent>
    <mc:AlternateContent xmlns:mc="http://schemas.openxmlformats.org/markup-compatibility/2006">
      <mc:Choice Requires="x14">
        <oleObject progId="Figura do Microsoft Word " shapeId="18277" r:id="rId873">
          <objectPr defaultSize="0" r:id="rId5">
            <anchor moveWithCells="1" sizeWithCells="1">
              <from>
                <xdr:col>13823</xdr:col>
                <xdr:colOff>238125</xdr:colOff>
                <xdr:row>196599</xdr:row>
                <xdr:rowOff>38100</xdr:rowOff>
              </from>
              <to>
                <xdr:col>13824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277" r:id="rId873"/>
      </mc:Fallback>
    </mc:AlternateContent>
    <mc:AlternateContent xmlns:mc="http://schemas.openxmlformats.org/markup-compatibility/2006">
      <mc:Choice Requires="x14">
        <oleObject progId="Figura do Microsoft Word " shapeId="18278" r:id="rId874">
          <objectPr defaultSize="0" r:id="rId5">
            <anchor moveWithCells="1" sizeWithCells="1">
              <from>
                <xdr:col>13823</xdr:col>
                <xdr:colOff>238125</xdr:colOff>
                <xdr:row>262135</xdr:row>
                <xdr:rowOff>38100</xdr:rowOff>
              </from>
              <to>
                <xdr:col>13824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278" r:id="rId874"/>
      </mc:Fallback>
    </mc:AlternateContent>
    <mc:AlternateContent xmlns:mc="http://schemas.openxmlformats.org/markup-compatibility/2006">
      <mc:Choice Requires="x14">
        <oleObject progId="Figura do Microsoft Word " shapeId="18279" r:id="rId875">
          <objectPr defaultSize="0" r:id="rId5">
            <anchor moveWithCells="1" sizeWithCells="1">
              <from>
                <xdr:col>13823</xdr:col>
                <xdr:colOff>238125</xdr:colOff>
                <xdr:row>327671</xdr:row>
                <xdr:rowOff>38100</xdr:rowOff>
              </from>
              <to>
                <xdr:col>13824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279" r:id="rId875"/>
      </mc:Fallback>
    </mc:AlternateContent>
    <mc:AlternateContent xmlns:mc="http://schemas.openxmlformats.org/markup-compatibility/2006">
      <mc:Choice Requires="x14">
        <oleObject progId="Figura do Microsoft Word " shapeId="18280" r:id="rId876">
          <objectPr defaultSize="0" r:id="rId5">
            <anchor moveWithCells="1" sizeWithCells="1">
              <from>
                <xdr:col>13823</xdr:col>
                <xdr:colOff>238125</xdr:colOff>
                <xdr:row>393207</xdr:row>
                <xdr:rowOff>38100</xdr:rowOff>
              </from>
              <to>
                <xdr:col>13824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80" r:id="rId876"/>
      </mc:Fallback>
    </mc:AlternateContent>
    <mc:AlternateContent xmlns:mc="http://schemas.openxmlformats.org/markup-compatibility/2006">
      <mc:Choice Requires="x14">
        <oleObject progId="Figura do Microsoft Word " shapeId="18281" r:id="rId877">
          <objectPr defaultSize="0" r:id="rId5">
            <anchor moveWithCells="1" sizeWithCells="1">
              <from>
                <xdr:col>13823</xdr:col>
                <xdr:colOff>238125</xdr:colOff>
                <xdr:row>458743</xdr:row>
                <xdr:rowOff>38100</xdr:rowOff>
              </from>
              <to>
                <xdr:col>13824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81" r:id="rId877"/>
      </mc:Fallback>
    </mc:AlternateContent>
    <mc:AlternateContent xmlns:mc="http://schemas.openxmlformats.org/markup-compatibility/2006">
      <mc:Choice Requires="x14">
        <oleObject progId="Figura do Microsoft Word " shapeId="18282" r:id="rId878">
          <objectPr defaultSize="0" r:id="rId5">
            <anchor moveWithCells="1" sizeWithCells="1">
              <from>
                <xdr:col>13823</xdr:col>
                <xdr:colOff>238125</xdr:colOff>
                <xdr:row>524279</xdr:row>
                <xdr:rowOff>38100</xdr:rowOff>
              </from>
              <to>
                <xdr:col>13824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82" r:id="rId878"/>
      </mc:Fallback>
    </mc:AlternateContent>
    <mc:AlternateContent xmlns:mc="http://schemas.openxmlformats.org/markup-compatibility/2006">
      <mc:Choice Requires="x14">
        <oleObject progId="Figura do Microsoft Word " shapeId="18283" r:id="rId879">
          <objectPr defaultSize="0" r:id="rId5">
            <anchor moveWithCells="1" sizeWithCells="1">
              <from>
                <xdr:col>13823</xdr:col>
                <xdr:colOff>238125</xdr:colOff>
                <xdr:row>589815</xdr:row>
                <xdr:rowOff>38100</xdr:rowOff>
              </from>
              <to>
                <xdr:col>13824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83" r:id="rId879"/>
      </mc:Fallback>
    </mc:AlternateContent>
    <mc:AlternateContent xmlns:mc="http://schemas.openxmlformats.org/markup-compatibility/2006">
      <mc:Choice Requires="x14">
        <oleObject progId="Figura do Microsoft Word " shapeId="18284" r:id="rId880">
          <objectPr defaultSize="0" r:id="rId5">
            <anchor moveWithCells="1" sizeWithCells="1">
              <from>
                <xdr:col>13823</xdr:col>
                <xdr:colOff>238125</xdr:colOff>
                <xdr:row>655351</xdr:row>
                <xdr:rowOff>38100</xdr:rowOff>
              </from>
              <to>
                <xdr:col>13824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284" r:id="rId880"/>
      </mc:Fallback>
    </mc:AlternateContent>
    <mc:AlternateContent xmlns:mc="http://schemas.openxmlformats.org/markup-compatibility/2006">
      <mc:Choice Requires="x14">
        <oleObject progId="Figura do Microsoft Word " shapeId="18285" r:id="rId881">
          <objectPr defaultSize="0" r:id="rId5">
            <anchor moveWithCells="1" sizeWithCells="1">
              <from>
                <xdr:col>13823</xdr:col>
                <xdr:colOff>238125</xdr:colOff>
                <xdr:row>720887</xdr:row>
                <xdr:rowOff>38100</xdr:rowOff>
              </from>
              <to>
                <xdr:col>13824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285" r:id="rId881"/>
      </mc:Fallback>
    </mc:AlternateContent>
    <mc:AlternateContent xmlns:mc="http://schemas.openxmlformats.org/markup-compatibility/2006">
      <mc:Choice Requires="x14">
        <oleObject progId="Figura do Microsoft Word " shapeId="18286" r:id="rId882">
          <objectPr defaultSize="0" r:id="rId5">
            <anchor moveWithCells="1" sizeWithCells="1">
              <from>
                <xdr:col>13823</xdr:col>
                <xdr:colOff>238125</xdr:colOff>
                <xdr:row>786423</xdr:row>
                <xdr:rowOff>38100</xdr:rowOff>
              </from>
              <to>
                <xdr:col>13824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286" r:id="rId882"/>
      </mc:Fallback>
    </mc:AlternateContent>
    <mc:AlternateContent xmlns:mc="http://schemas.openxmlformats.org/markup-compatibility/2006">
      <mc:Choice Requires="x14">
        <oleObject progId="Figura do Microsoft Word " shapeId="18287" r:id="rId883">
          <objectPr defaultSize="0" r:id="rId5">
            <anchor moveWithCells="1" sizeWithCells="1">
              <from>
                <xdr:col>13823</xdr:col>
                <xdr:colOff>238125</xdr:colOff>
                <xdr:row>851959</xdr:row>
                <xdr:rowOff>38100</xdr:rowOff>
              </from>
              <to>
                <xdr:col>13824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287" r:id="rId883"/>
      </mc:Fallback>
    </mc:AlternateContent>
    <mc:AlternateContent xmlns:mc="http://schemas.openxmlformats.org/markup-compatibility/2006">
      <mc:Choice Requires="x14">
        <oleObject progId="Figura do Microsoft Word " shapeId="18288" r:id="rId884">
          <objectPr defaultSize="0" r:id="rId5">
            <anchor moveWithCells="1" sizeWithCells="1">
              <from>
                <xdr:col>13823</xdr:col>
                <xdr:colOff>238125</xdr:colOff>
                <xdr:row>917495</xdr:row>
                <xdr:rowOff>38100</xdr:rowOff>
              </from>
              <to>
                <xdr:col>13824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288" r:id="rId884"/>
      </mc:Fallback>
    </mc:AlternateContent>
    <mc:AlternateContent xmlns:mc="http://schemas.openxmlformats.org/markup-compatibility/2006">
      <mc:Choice Requires="x14">
        <oleObject progId="Figura do Microsoft Word " shapeId="18289" r:id="rId885">
          <objectPr defaultSize="0" r:id="rId5">
            <anchor moveWithCells="1" sizeWithCells="1">
              <from>
                <xdr:col>13823</xdr:col>
                <xdr:colOff>238125</xdr:colOff>
                <xdr:row>983031</xdr:row>
                <xdr:rowOff>38100</xdr:rowOff>
              </from>
              <to>
                <xdr:col>13824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289" r:id="rId885"/>
      </mc:Fallback>
    </mc:AlternateContent>
    <mc:AlternateContent xmlns:mc="http://schemas.openxmlformats.org/markup-compatibility/2006">
      <mc:Choice Requires="x14">
        <oleObject progId="Figura do Microsoft Word " shapeId="18290" r:id="rId886">
          <objectPr defaultSize="0" r:id="rId5">
            <anchor moveWithCells="1" sizeWithCells="1">
              <from>
                <xdr:col>14079</xdr:col>
                <xdr:colOff>238125</xdr:colOff>
                <xdr:row>0</xdr:row>
                <xdr:rowOff>38100</xdr:rowOff>
              </from>
              <to>
                <xdr:col>14080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290" r:id="rId886"/>
      </mc:Fallback>
    </mc:AlternateContent>
    <mc:AlternateContent xmlns:mc="http://schemas.openxmlformats.org/markup-compatibility/2006">
      <mc:Choice Requires="x14">
        <oleObject progId="Figura do Microsoft Word " shapeId="18291" r:id="rId887">
          <objectPr defaultSize="0" r:id="rId5">
            <anchor moveWithCells="1" sizeWithCells="1">
              <from>
                <xdr:col>14079</xdr:col>
                <xdr:colOff>238125</xdr:colOff>
                <xdr:row>65527</xdr:row>
                <xdr:rowOff>38100</xdr:rowOff>
              </from>
              <to>
                <xdr:col>14080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291" r:id="rId887"/>
      </mc:Fallback>
    </mc:AlternateContent>
    <mc:AlternateContent xmlns:mc="http://schemas.openxmlformats.org/markup-compatibility/2006">
      <mc:Choice Requires="x14">
        <oleObject progId="Figura do Microsoft Word " shapeId="18292" r:id="rId888">
          <objectPr defaultSize="0" r:id="rId5">
            <anchor moveWithCells="1" sizeWithCells="1">
              <from>
                <xdr:col>14079</xdr:col>
                <xdr:colOff>238125</xdr:colOff>
                <xdr:row>131063</xdr:row>
                <xdr:rowOff>38100</xdr:rowOff>
              </from>
              <to>
                <xdr:col>14080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292" r:id="rId888"/>
      </mc:Fallback>
    </mc:AlternateContent>
    <mc:AlternateContent xmlns:mc="http://schemas.openxmlformats.org/markup-compatibility/2006">
      <mc:Choice Requires="x14">
        <oleObject progId="Figura do Microsoft Word " shapeId="18293" r:id="rId889">
          <objectPr defaultSize="0" r:id="rId5">
            <anchor moveWithCells="1" sizeWithCells="1">
              <from>
                <xdr:col>14079</xdr:col>
                <xdr:colOff>238125</xdr:colOff>
                <xdr:row>196599</xdr:row>
                <xdr:rowOff>38100</xdr:rowOff>
              </from>
              <to>
                <xdr:col>14080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293" r:id="rId889"/>
      </mc:Fallback>
    </mc:AlternateContent>
    <mc:AlternateContent xmlns:mc="http://schemas.openxmlformats.org/markup-compatibility/2006">
      <mc:Choice Requires="x14">
        <oleObject progId="Figura do Microsoft Word " shapeId="18294" r:id="rId890">
          <objectPr defaultSize="0" r:id="rId5">
            <anchor moveWithCells="1" sizeWithCells="1">
              <from>
                <xdr:col>14079</xdr:col>
                <xdr:colOff>238125</xdr:colOff>
                <xdr:row>262135</xdr:row>
                <xdr:rowOff>38100</xdr:rowOff>
              </from>
              <to>
                <xdr:col>14080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294" r:id="rId890"/>
      </mc:Fallback>
    </mc:AlternateContent>
    <mc:AlternateContent xmlns:mc="http://schemas.openxmlformats.org/markup-compatibility/2006">
      <mc:Choice Requires="x14">
        <oleObject progId="Figura do Microsoft Word " shapeId="18295" r:id="rId891">
          <objectPr defaultSize="0" r:id="rId5">
            <anchor moveWithCells="1" sizeWithCells="1">
              <from>
                <xdr:col>14079</xdr:col>
                <xdr:colOff>238125</xdr:colOff>
                <xdr:row>327671</xdr:row>
                <xdr:rowOff>38100</xdr:rowOff>
              </from>
              <to>
                <xdr:col>14080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295" r:id="rId891"/>
      </mc:Fallback>
    </mc:AlternateContent>
    <mc:AlternateContent xmlns:mc="http://schemas.openxmlformats.org/markup-compatibility/2006">
      <mc:Choice Requires="x14">
        <oleObject progId="Figura do Microsoft Word " shapeId="18296" r:id="rId892">
          <objectPr defaultSize="0" r:id="rId5">
            <anchor moveWithCells="1" sizeWithCells="1">
              <from>
                <xdr:col>14079</xdr:col>
                <xdr:colOff>238125</xdr:colOff>
                <xdr:row>393207</xdr:row>
                <xdr:rowOff>38100</xdr:rowOff>
              </from>
              <to>
                <xdr:col>14080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296" r:id="rId892"/>
      </mc:Fallback>
    </mc:AlternateContent>
    <mc:AlternateContent xmlns:mc="http://schemas.openxmlformats.org/markup-compatibility/2006">
      <mc:Choice Requires="x14">
        <oleObject progId="Figura do Microsoft Word " shapeId="18297" r:id="rId893">
          <objectPr defaultSize="0" r:id="rId5">
            <anchor moveWithCells="1" sizeWithCells="1">
              <from>
                <xdr:col>14079</xdr:col>
                <xdr:colOff>238125</xdr:colOff>
                <xdr:row>458743</xdr:row>
                <xdr:rowOff>38100</xdr:rowOff>
              </from>
              <to>
                <xdr:col>14080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297" r:id="rId893"/>
      </mc:Fallback>
    </mc:AlternateContent>
    <mc:AlternateContent xmlns:mc="http://schemas.openxmlformats.org/markup-compatibility/2006">
      <mc:Choice Requires="x14">
        <oleObject progId="Figura do Microsoft Word " shapeId="18298" r:id="rId894">
          <objectPr defaultSize="0" r:id="rId5">
            <anchor moveWithCells="1" sizeWithCells="1">
              <from>
                <xdr:col>14079</xdr:col>
                <xdr:colOff>238125</xdr:colOff>
                <xdr:row>524279</xdr:row>
                <xdr:rowOff>38100</xdr:rowOff>
              </from>
              <to>
                <xdr:col>14080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298" r:id="rId894"/>
      </mc:Fallback>
    </mc:AlternateContent>
    <mc:AlternateContent xmlns:mc="http://schemas.openxmlformats.org/markup-compatibility/2006">
      <mc:Choice Requires="x14">
        <oleObject progId="Figura do Microsoft Word " shapeId="18299" r:id="rId895">
          <objectPr defaultSize="0" r:id="rId5">
            <anchor moveWithCells="1" sizeWithCells="1">
              <from>
                <xdr:col>14079</xdr:col>
                <xdr:colOff>238125</xdr:colOff>
                <xdr:row>589815</xdr:row>
                <xdr:rowOff>38100</xdr:rowOff>
              </from>
              <to>
                <xdr:col>14080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299" r:id="rId895"/>
      </mc:Fallback>
    </mc:AlternateContent>
    <mc:AlternateContent xmlns:mc="http://schemas.openxmlformats.org/markup-compatibility/2006">
      <mc:Choice Requires="x14">
        <oleObject progId="Figura do Microsoft Word " shapeId="18300" r:id="rId896">
          <objectPr defaultSize="0" r:id="rId5">
            <anchor moveWithCells="1" sizeWithCells="1">
              <from>
                <xdr:col>14079</xdr:col>
                <xdr:colOff>238125</xdr:colOff>
                <xdr:row>655351</xdr:row>
                <xdr:rowOff>38100</xdr:rowOff>
              </from>
              <to>
                <xdr:col>14080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00" r:id="rId896"/>
      </mc:Fallback>
    </mc:AlternateContent>
    <mc:AlternateContent xmlns:mc="http://schemas.openxmlformats.org/markup-compatibility/2006">
      <mc:Choice Requires="x14">
        <oleObject progId="Figura do Microsoft Word " shapeId="18301" r:id="rId897">
          <objectPr defaultSize="0" r:id="rId5">
            <anchor moveWithCells="1" sizeWithCells="1">
              <from>
                <xdr:col>14079</xdr:col>
                <xdr:colOff>238125</xdr:colOff>
                <xdr:row>720887</xdr:row>
                <xdr:rowOff>38100</xdr:rowOff>
              </from>
              <to>
                <xdr:col>14080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01" r:id="rId897"/>
      </mc:Fallback>
    </mc:AlternateContent>
    <mc:AlternateContent xmlns:mc="http://schemas.openxmlformats.org/markup-compatibility/2006">
      <mc:Choice Requires="x14">
        <oleObject progId="Figura do Microsoft Word " shapeId="18302" r:id="rId898">
          <objectPr defaultSize="0" r:id="rId5">
            <anchor moveWithCells="1" sizeWithCells="1">
              <from>
                <xdr:col>14079</xdr:col>
                <xdr:colOff>238125</xdr:colOff>
                <xdr:row>786423</xdr:row>
                <xdr:rowOff>38100</xdr:rowOff>
              </from>
              <to>
                <xdr:col>14080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02" r:id="rId898"/>
      </mc:Fallback>
    </mc:AlternateContent>
    <mc:AlternateContent xmlns:mc="http://schemas.openxmlformats.org/markup-compatibility/2006">
      <mc:Choice Requires="x14">
        <oleObject progId="Figura do Microsoft Word " shapeId="18303" r:id="rId899">
          <objectPr defaultSize="0" r:id="rId5">
            <anchor moveWithCells="1" sizeWithCells="1">
              <from>
                <xdr:col>14079</xdr:col>
                <xdr:colOff>238125</xdr:colOff>
                <xdr:row>851959</xdr:row>
                <xdr:rowOff>38100</xdr:rowOff>
              </from>
              <to>
                <xdr:col>14080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03" r:id="rId899"/>
      </mc:Fallback>
    </mc:AlternateContent>
    <mc:AlternateContent xmlns:mc="http://schemas.openxmlformats.org/markup-compatibility/2006">
      <mc:Choice Requires="x14">
        <oleObject progId="Figura do Microsoft Word " shapeId="18304" r:id="rId900">
          <objectPr defaultSize="0" r:id="rId5">
            <anchor moveWithCells="1" sizeWithCells="1">
              <from>
                <xdr:col>14079</xdr:col>
                <xdr:colOff>238125</xdr:colOff>
                <xdr:row>917495</xdr:row>
                <xdr:rowOff>38100</xdr:rowOff>
              </from>
              <to>
                <xdr:col>14080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304" r:id="rId900"/>
      </mc:Fallback>
    </mc:AlternateContent>
    <mc:AlternateContent xmlns:mc="http://schemas.openxmlformats.org/markup-compatibility/2006">
      <mc:Choice Requires="x14">
        <oleObject progId="Figura do Microsoft Word " shapeId="18305" r:id="rId901">
          <objectPr defaultSize="0" r:id="rId5">
            <anchor moveWithCells="1" sizeWithCells="1">
              <from>
                <xdr:col>14079</xdr:col>
                <xdr:colOff>238125</xdr:colOff>
                <xdr:row>983031</xdr:row>
                <xdr:rowOff>38100</xdr:rowOff>
              </from>
              <to>
                <xdr:col>14080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305" r:id="rId901"/>
      </mc:Fallback>
    </mc:AlternateContent>
    <mc:AlternateContent xmlns:mc="http://schemas.openxmlformats.org/markup-compatibility/2006">
      <mc:Choice Requires="x14">
        <oleObject progId="Figura do Microsoft Word " shapeId="18306" r:id="rId902">
          <objectPr defaultSize="0" r:id="rId5">
            <anchor moveWithCells="1" sizeWithCells="1">
              <from>
                <xdr:col>14335</xdr:col>
                <xdr:colOff>238125</xdr:colOff>
                <xdr:row>0</xdr:row>
                <xdr:rowOff>38100</xdr:rowOff>
              </from>
              <to>
                <xdr:col>14336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306" r:id="rId902"/>
      </mc:Fallback>
    </mc:AlternateContent>
    <mc:AlternateContent xmlns:mc="http://schemas.openxmlformats.org/markup-compatibility/2006">
      <mc:Choice Requires="x14">
        <oleObject progId="Figura do Microsoft Word " shapeId="18307" r:id="rId903">
          <objectPr defaultSize="0" r:id="rId5">
            <anchor moveWithCells="1" sizeWithCells="1">
              <from>
                <xdr:col>14335</xdr:col>
                <xdr:colOff>238125</xdr:colOff>
                <xdr:row>65527</xdr:row>
                <xdr:rowOff>38100</xdr:rowOff>
              </from>
              <to>
                <xdr:col>14336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307" r:id="rId903"/>
      </mc:Fallback>
    </mc:AlternateContent>
    <mc:AlternateContent xmlns:mc="http://schemas.openxmlformats.org/markup-compatibility/2006">
      <mc:Choice Requires="x14">
        <oleObject progId="Figura do Microsoft Word " shapeId="18308" r:id="rId904">
          <objectPr defaultSize="0" r:id="rId5">
            <anchor moveWithCells="1" sizeWithCells="1">
              <from>
                <xdr:col>14335</xdr:col>
                <xdr:colOff>238125</xdr:colOff>
                <xdr:row>131063</xdr:row>
                <xdr:rowOff>38100</xdr:rowOff>
              </from>
              <to>
                <xdr:col>14336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308" r:id="rId904"/>
      </mc:Fallback>
    </mc:AlternateContent>
    <mc:AlternateContent xmlns:mc="http://schemas.openxmlformats.org/markup-compatibility/2006">
      <mc:Choice Requires="x14">
        <oleObject progId="Figura do Microsoft Word " shapeId="18309" r:id="rId905">
          <objectPr defaultSize="0" r:id="rId5">
            <anchor moveWithCells="1" sizeWithCells="1">
              <from>
                <xdr:col>14335</xdr:col>
                <xdr:colOff>238125</xdr:colOff>
                <xdr:row>196599</xdr:row>
                <xdr:rowOff>38100</xdr:rowOff>
              </from>
              <to>
                <xdr:col>14336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309" r:id="rId905"/>
      </mc:Fallback>
    </mc:AlternateContent>
    <mc:AlternateContent xmlns:mc="http://schemas.openxmlformats.org/markup-compatibility/2006">
      <mc:Choice Requires="x14">
        <oleObject progId="Figura do Microsoft Word " shapeId="18310" r:id="rId906">
          <objectPr defaultSize="0" r:id="rId5">
            <anchor moveWithCells="1" sizeWithCells="1">
              <from>
                <xdr:col>14335</xdr:col>
                <xdr:colOff>238125</xdr:colOff>
                <xdr:row>262135</xdr:row>
                <xdr:rowOff>38100</xdr:rowOff>
              </from>
              <to>
                <xdr:col>14336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310" r:id="rId906"/>
      </mc:Fallback>
    </mc:AlternateContent>
    <mc:AlternateContent xmlns:mc="http://schemas.openxmlformats.org/markup-compatibility/2006">
      <mc:Choice Requires="x14">
        <oleObject progId="Figura do Microsoft Word " shapeId="18311" r:id="rId907">
          <objectPr defaultSize="0" r:id="rId5">
            <anchor moveWithCells="1" sizeWithCells="1">
              <from>
                <xdr:col>14335</xdr:col>
                <xdr:colOff>238125</xdr:colOff>
                <xdr:row>327671</xdr:row>
                <xdr:rowOff>38100</xdr:rowOff>
              </from>
              <to>
                <xdr:col>14336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311" r:id="rId907"/>
      </mc:Fallback>
    </mc:AlternateContent>
    <mc:AlternateContent xmlns:mc="http://schemas.openxmlformats.org/markup-compatibility/2006">
      <mc:Choice Requires="x14">
        <oleObject progId="Figura do Microsoft Word " shapeId="18312" r:id="rId908">
          <objectPr defaultSize="0" r:id="rId5">
            <anchor moveWithCells="1" sizeWithCells="1">
              <from>
                <xdr:col>14335</xdr:col>
                <xdr:colOff>238125</xdr:colOff>
                <xdr:row>393207</xdr:row>
                <xdr:rowOff>38100</xdr:rowOff>
              </from>
              <to>
                <xdr:col>14336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312" r:id="rId908"/>
      </mc:Fallback>
    </mc:AlternateContent>
    <mc:AlternateContent xmlns:mc="http://schemas.openxmlformats.org/markup-compatibility/2006">
      <mc:Choice Requires="x14">
        <oleObject progId="Figura do Microsoft Word " shapeId="18313" r:id="rId909">
          <objectPr defaultSize="0" r:id="rId5">
            <anchor moveWithCells="1" sizeWithCells="1">
              <from>
                <xdr:col>14335</xdr:col>
                <xdr:colOff>238125</xdr:colOff>
                <xdr:row>458743</xdr:row>
                <xdr:rowOff>38100</xdr:rowOff>
              </from>
              <to>
                <xdr:col>14336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313" r:id="rId909"/>
      </mc:Fallback>
    </mc:AlternateContent>
    <mc:AlternateContent xmlns:mc="http://schemas.openxmlformats.org/markup-compatibility/2006">
      <mc:Choice Requires="x14">
        <oleObject progId="Figura do Microsoft Word " shapeId="18314" r:id="rId910">
          <objectPr defaultSize="0" r:id="rId5">
            <anchor moveWithCells="1" sizeWithCells="1">
              <from>
                <xdr:col>14335</xdr:col>
                <xdr:colOff>238125</xdr:colOff>
                <xdr:row>524279</xdr:row>
                <xdr:rowOff>38100</xdr:rowOff>
              </from>
              <to>
                <xdr:col>14336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314" r:id="rId910"/>
      </mc:Fallback>
    </mc:AlternateContent>
    <mc:AlternateContent xmlns:mc="http://schemas.openxmlformats.org/markup-compatibility/2006">
      <mc:Choice Requires="x14">
        <oleObject progId="Figura do Microsoft Word " shapeId="18315" r:id="rId911">
          <objectPr defaultSize="0" r:id="rId5">
            <anchor moveWithCells="1" sizeWithCells="1">
              <from>
                <xdr:col>14335</xdr:col>
                <xdr:colOff>238125</xdr:colOff>
                <xdr:row>589815</xdr:row>
                <xdr:rowOff>38100</xdr:rowOff>
              </from>
              <to>
                <xdr:col>14336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315" r:id="rId911"/>
      </mc:Fallback>
    </mc:AlternateContent>
    <mc:AlternateContent xmlns:mc="http://schemas.openxmlformats.org/markup-compatibility/2006">
      <mc:Choice Requires="x14">
        <oleObject progId="Figura do Microsoft Word " shapeId="18316" r:id="rId912">
          <objectPr defaultSize="0" r:id="rId5">
            <anchor moveWithCells="1" sizeWithCells="1">
              <from>
                <xdr:col>14335</xdr:col>
                <xdr:colOff>238125</xdr:colOff>
                <xdr:row>655351</xdr:row>
                <xdr:rowOff>38100</xdr:rowOff>
              </from>
              <to>
                <xdr:col>14336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16" r:id="rId912"/>
      </mc:Fallback>
    </mc:AlternateContent>
    <mc:AlternateContent xmlns:mc="http://schemas.openxmlformats.org/markup-compatibility/2006">
      <mc:Choice Requires="x14">
        <oleObject progId="Figura do Microsoft Word " shapeId="18317" r:id="rId913">
          <objectPr defaultSize="0" r:id="rId5">
            <anchor moveWithCells="1" sizeWithCells="1">
              <from>
                <xdr:col>14335</xdr:col>
                <xdr:colOff>238125</xdr:colOff>
                <xdr:row>720887</xdr:row>
                <xdr:rowOff>38100</xdr:rowOff>
              </from>
              <to>
                <xdr:col>14336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17" r:id="rId913"/>
      </mc:Fallback>
    </mc:AlternateContent>
    <mc:AlternateContent xmlns:mc="http://schemas.openxmlformats.org/markup-compatibility/2006">
      <mc:Choice Requires="x14">
        <oleObject progId="Figura do Microsoft Word " shapeId="18318" r:id="rId914">
          <objectPr defaultSize="0" r:id="rId5">
            <anchor moveWithCells="1" sizeWithCells="1">
              <from>
                <xdr:col>14335</xdr:col>
                <xdr:colOff>238125</xdr:colOff>
                <xdr:row>786423</xdr:row>
                <xdr:rowOff>38100</xdr:rowOff>
              </from>
              <to>
                <xdr:col>14336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18" r:id="rId914"/>
      </mc:Fallback>
    </mc:AlternateContent>
    <mc:AlternateContent xmlns:mc="http://schemas.openxmlformats.org/markup-compatibility/2006">
      <mc:Choice Requires="x14">
        <oleObject progId="Figura do Microsoft Word " shapeId="18319" r:id="rId915">
          <objectPr defaultSize="0" r:id="rId5">
            <anchor moveWithCells="1" sizeWithCells="1">
              <from>
                <xdr:col>14335</xdr:col>
                <xdr:colOff>238125</xdr:colOff>
                <xdr:row>851959</xdr:row>
                <xdr:rowOff>38100</xdr:rowOff>
              </from>
              <to>
                <xdr:col>14336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19" r:id="rId915"/>
      </mc:Fallback>
    </mc:AlternateContent>
    <mc:AlternateContent xmlns:mc="http://schemas.openxmlformats.org/markup-compatibility/2006">
      <mc:Choice Requires="x14">
        <oleObject progId="Figura do Microsoft Word " shapeId="18320" r:id="rId916">
          <objectPr defaultSize="0" r:id="rId5">
            <anchor moveWithCells="1" sizeWithCells="1">
              <from>
                <xdr:col>14335</xdr:col>
                <xdr:colOff>238125</xdr:colOff>
                <xdr:row>917495</xdr:row>
                <xdr:rowOff>38100</xdr:rowOff>
              </from>
              <to>
                <xdr:col>14336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320" r:id="rId916"/>
      </mc:Fallback>
    </mc:AlternateContent>
    <mc:AlternateContent xmlns:mc="http://schemas.openxmlformats.org/markup-compatibility/2006">
      <mc:Choice Requires="x14">
        <oleObject progId="Figura do Microsoft Word " shapeId="18321" r:id="rId917">
          <objectPr defaultSize="0" r:id="rId5">
            <anchor moveWithCells="1" sizeWithCells="1">
              <from>
                <xdr:col>14335</xdr:col>
                <xdr:colOff>238125</xdr:colOff>
                <xdr:row>983031</xdr:row>
                <xdr:rowOff>38100</xdr:rowOff>
              </from>
              <to>
                <xdr:col>14336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321" r:id="rId917"/>
      </mc:Fallback>
    </mc:AlternateContent>
    <mc:AlternateContent xmlns:mc="http://schemas.openxmlformats.org/markup-compatibility/2006">
      <mc:Choice Requires="x14">
        <oleObject progId="Figura do Microsoft Word " shapeId="18322" r:id="rId918">
          <objectPr defaultSize="0" r:id="rId5">
            <anchor moveWithCells="1" sizeWithCells="1">
              <from>
                <xdr:col>14591</xdr:col>
                <xdr:colOff>238125</xdr:colOff>
                <xdr:row>0</xdr:row>
                <xdr:rowOff>38100</xdr:rowOff>
              </from>
              <to>
                <xdr:col>14592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322" r:id="rId918"/>
      </mc:Fallback>
    </mc:AlternateContent>
    <mc:AlternateContent xmlns:mc="http://schemas.openxmlformats.org/markup-compatibility/2006">
      <mc:Choice Requires="x14">
        <oleObject progId="Figura do Microsoft Word " shapeId="18323" r:id="rId919">
          <objectPr defaultSize="0" r:id="rId5">
            <anchor moveWithCells="1" sizeWithCells="1">
              <from>
                <xdr:col>14591</xdr:col>
                <xdr:colOff>238125</xdr:colOff>
                <xdr:row>65527</xdr:row>
                <xdr:rowOff>38100</xdr:rowOff>
              </from>
              <to>
                <xdr:col>14592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323" r:id="rId919"/>
      </mc:Fallback>
    </mc:AlternateContent>
    <mc:AlternateContent xmlns:mc="http://schemas.openxmlformats.org/markup-compatibility/2006">
      <mc:Choice Requires="x14">
        <oleObject progId="Figura do Microsoft Word " shapeId="18324" r:id="rId920">
          <objectPr defaultSize="0" r:id="rId5">
            <anchor moveWithCells="1" sizeWithCells="1">
              <from>
                <xdr:col>14591</xdr:col>
                <xdr:colOff>238125</xdr:colOff>
                <xdr:row>131063</xdr:row>
                <xdr:rowOff>38100</xdr:rowOff>
              </from>
              <to>
                <xdr:col>14592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324" r:id="rId920"/>
      </mc:Fallback>
    </mc:AlternateContent>
    <mc:AlternateContent xmlns:mc="http://schemas.openxmlformats.org/markup-compatibility/2006">
      <mc:Choice Requires="x14">
        <oleObject progId="Figura do Microsoft Word " shapeId="18325" r:id="rId921">
          <objectPr defaultSize="0" r:id="rId5">
            <anchor moveWithCells="1" sizeWithCells="1">
              <from>
                <xdr:col>14591</xdr:col>
                <xdr:colOff>238125</xdr:colOff>
                <xdr:row>196599</xdr:row>
                <xdr:rowOff>38100</xdr:rowOff>
              </from>
              <to>
                <xdr:col>14592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325" r:id="rId921"/>
      </mc:Fallback>
    </mc:AlternateContent>
    <mc:AlternateContent xmlns:mc="http://schemas.openxmlformats.org/markup-compatibility/2006">
      <mc:Choice Requires="x14">
        <oleObject progId="Figura do Microsoft Word " shapeId="18326" r:id="rId922">
          <objectPr defaultSize="0" r:id="rId5">
            <anchor moveWithCells="1" sizeWithCells="1">
              <from>
                <xdr:col>14591</xdr:col>
                <xdr:colOff>238125</xdr:colOff>
                <xdr:row>262135</xdr:row>
                <xdr:rowOff>38100</xdr:rowOff>
              </from>
              <to>
                <xdr:col>14592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326" r:id="rId922"/>
      </mc:Fallback>
    </mc:AlternateContent>
    <mc:AlternateContent xmlns:mc="http://schemas.openxmlformats.org/markup-compatibility/2006">
      <mc:Choice Requires="x14">
        <oleObject progId="Figura do Microsoft Word " shapeId="18327" r:id="rId923">
          <objectPr defaultSize="0" r:id="rId5">
            <anchor moveWithCells="1" sizeWithCells="1">
              <from>
                <xdr:col>14591</xdr:col>
                <xdr:colOff>238125</xdr:colOff>
                <xdr:row>327671</xdr:row>
                <xdr:rowOff>38100</xdr:rowOff>
              </from>
              <to>
                <xdr:col>14592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327" r:id="rId923"/>
      </mc:Fallback>
    </mc:AlternateContent>
    <mc:AlternateContent xmlns:mc="http://schemas.openxmlformats.org/markup-compatibility/2006">
      <mc:Choice Requires="x14">
        <oleObject progId="Figura do Microsoft Word " shapeId="18328" r:id="rId924">
          <objectPr defaultSize="0" r:id="rId5">
            <anchor moveWithCells="1" sizeWithCells="1">
              <from>
                <xdr:col>14591</xdr:col>
                <xdr:colOff>238125</xdr:colOff>
                <xdr:row>393207</xdr:row>
                <xdr:rowOff>38100</xdr:rowOff>
              </from>
              <to>
                <xdr:col>14592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328" r:id="rId924"/>
      </mc:Fallback>
    </mc:AlternateContent>
    <mc:AlternateContent xmlns:mc="http://schemas.openxmlformats.org/markup-compatibility/2006">
      <mc:Choice Requires="x14">
        <oleObject progId="Figura do Microsoft Word " shapeId="18329" r:id="rId925">
          <objectPr defaultSize="0" r:id="rId5">
            <anchor moveWithCells="1" sizeWithCells="1">
              <from>
                <xdr:col>14591</xdr:col>
                <xdr:colOff>238125</xdr:colOff>
                <xdr:row>458743</xdr:row>
                <xdr:rowOff>38100</xdr:rowOff>
              </from>
              <to>
                <xdr:col>14592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329" r:id="rId925"/>
      </mc:Fallback>
    </mc:AlternateContent>
    <mc:AlternateContent xmlns:mc="http://schemas.openxmlformats.org/markup-compatibility/2006">
      <mc:Choice Requires="x14">
        <oleObject progId="Figura do Microsoft Word " shapeId="18330" r:id="rId926">
          <objectPr defaultSize="0" r:id="rId5">
            <anchor moveWithCells="1" sizeWithCells="1">
              <from>
                <xdr:col>14591</xdr:col>
                <xdr:colOff>238125</xdr:colOff>
                <xdr:row>524279</xdr:row>
                <xdr:rowOff>38100</xdr:rowOff>
              </from>
              <to>
                <xdr:col>14592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330" r:id="rId926"/>
      </mc:Fallback>
    </mc:AlternateContent>
    <mc:AlternateContent xmlns:mc="http://schemas.openxmlformats.org/markup-compatibility/2006">
      <mc:Choice Requires="x14">
        <oleObject progId="Figura do Microsoft Word " shapeId="18331" r:id="rId927">
          <objectPr defaultSize="0" r:id="rId5">
            <anchor moveWithCells="1" sizeWithCells="1">
              <from>
                <xdr:col>14591</xdr:col>
                <xdr:colOff>238125</xdr:colOff>
                <xdr:row>589815</xdr:row>
                <xdr:rowOff>38100</xdr:rowOff>
              </from>
              <to>
                <xdr:col>14592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331" r:id="rId927"/>
      </mc:Fallback>
    </mc:AlternateContent>
    <mc:AlternateContent xmlns:mc="http://schemas.openxmlformats.org/markup-compatibility/2006">
      <mc:Choice Requires="x14">
        <oleObject progId="Figura do Microsoft Word " shapeId="18332" r:id="rId928">
          <objectPr defaultSize="0" r:id="rId5">
            <anchor moveWithCells="1" sizeWithCells="1">
              <from>
                <xdr:col>14591</xdr:col>
                <xdr:colOff>238125</xdr:colOff>
                <xdr:row>655351</xdr:row>
                <xdr:rowOff>38100</xdr:rowOff>
              </from>
              <to>
                <xdr:col>14592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32" r:id="rId928"/>
      </mc:Fallback>
    </mc:AlternateContent>
    <mc:AlternateContent xmlns:mc="http://schemas.openxmlformats.org/markup-compatibility/2006">
      <mc:Choice Requires="x14">
        <oleObject progId="Figura do Microsoft Word " shapeId="18333" r:id="rId929">
          <objectPr defaultSize="0" r:id="rId5">
            <anchor moveWithCells="1" sizeWithCells="1">
              <from>
                <xdr:col>14591</xdr:col>
                <xdr:colOff>238125</xdr:colOff>
                <xdr:row>720887</xdr:row>
                <xdr:rowOff>38100</xdr:rowOff>
              </from>
              <to>
                <xdr:col>14592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33" r:id="rId929"/>
      </mc:Fallback>
    </mc:AlternateContent>
    <mc:AlternateContent xmlns:mc="http://schemas.openxmlformats.org/markup-compatibility/2006">
      <mc:Choice Requires="x14">
        <oleObject progId="Figura do Microsoft Word " shapeId="18334" r:id="rId930">
          <objectPr defaultSize="0" r:id="rId5">
            <anchor moveWithCells="1" sizeWithCells="1">
              <from>
                <xdr:col>14591</xdr:col>
                <xdr:colOff>238125</xdr:colOff>
                <xdr:row>786423</xdr:row>
                <xdr:rowOff>38100</xdr:rowOff>
              </from>
              <to>
                <xdr:col>14592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34" r:id="rId930"/>
      </mc:Fallback>
    </mc:AlternateContent>
    <mc:AlternateContent xmlns:mc="http://schemas.openxmlformats.org/markup-compatibility/2006">
      <mc:Choice Requires="x14">
        <oleObject progId="Figura do Microsoft Word " shapeId="18335" r:id="rId931">
          <objectPr defaultSize="0" r:id="rId5">
            <anchor moveWithCells="1" sizeWithCells="1">
              <from>
                <xdr:col>14591</xdr:col>
                <xdr:colOff>238125</xdr:colOff>
                <xdr:row>851959</xdr:row>
                <xdr:rowOff>38100</xdr:rowOff>
              </from>
              <to>
                <xdr:col>14592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35" r:id="rId931"/>
      </mc:Fallback>
    </mc:AlternateContent>
    <mc:AlternateContent xmlns:mc="http://schemas.openxmlformats.org/markup-compatibility/2006">
      <mc:Choice Requires="x14">
        <oleObject progId="Figura do Microsoft Word " shapeId="18336" r:id="rId932">
          <objectPr defaultSize="0" r:id="rId5">
            <anchor moveWithCells="1" sizeWithCells="1">
              <from>
                <xdr:col>14591</xdr:col>
                <xdr:colOff>238125</xdr:colOff>
                <xdr:row>917495</xdr:row>
                <xdr:rowOff>38100</xdr:rowOff>
              </from>
              <to>
                <xdr:col>14592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336" r:id="rId932"/>
      </mc:Fallback>
    </mc:AlternateContent>
    <mc:AlternateContent xmlns:mc="http://schemas.openxmlformats.org/markup-compatibility/2006">
      <mc:Choice Requires="x14">
        <oleObject progId="Figura do Microsoft Word " shapeId="18337" r:id="rId933">
          <objectPr defaultSize="0" r:id="rId5">
            <anchor moveWithCells="1" sizeWithCells="1">
              <from>
                <xdr:col>14591</xdr:col>
                <xdr:colOff>238125</xdr:colOff>
                <xdr:row>983031</xdr:row>
                <xdr:rowOff>38100</xdr:rowOff>
              </from>
              <to>
                <xdr:col>14592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337" r:id="rId933"/>
      </mc:Fallback>
    </mc:AlternateContent>
    <mc:AlternateContent xmlns:mc="http://schemas.openxmlformats.org/markup-compatibility/2006">
      <mc:Choice Requires="x14">
        <oleObject progId="Figura do Microsoft Word " shapeId="18338" r:id="rId934">
          <objectPr defaultSize="0" r:id="rId5">
            <anchor moveWithCells="1" sizeWithCells="1">
              <from>
                <xdr:col>14847</xdr:col>
                <xdr:colOff>238125</xdr:colOff>
                <xdr:row>0</xdr:row>
                <xdr:rowOff>38100</xdr:rowOff>
              </from>
              <to>
                <xdr:col>14848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338" r:id="rId934"/>
      </mc:Fallback>
    </mc:AlternateContent>
    <mc:AlternateContent xmlns:mc="http://schemas.openxmlformats.org/markup-compatibility/2006">
      <mc:Choice Requires="x14">
        <oleObject progId="Figura do Microsoft Word " shapeId="18339" r:id="rId935">
          <objectPr defaultSize="0" r:id="rId5">
            <anchor moveWithCells="1" sizeWithCells="1">
              <from>
                <xdr:col>14847</xdr:col>
                <xdr:colOff>238125</xdr:colOff>
                <xdr:row>65527</xdr:row>
                <xdr:rowOff>38100</xdr:rowOff>
              </from>
              <to>
                <xdr:col>14848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339" r:id="rId935"/>
      </mc:Fallback>
    </mc:AlternateContent>
    <mc:AlternateContent xmlns:mc="http://schemas.openxmlformats.org/markup-compatibility/2006">
      <mc:Choice Requires="x14">
        <oleObject progId="Figura do Microsoft Word " shapeId="18340" r:id="rId936">
          <objectPr defaultSize="0" r:id="rId5">
            <anchor moveWithCells="1" sizeWithCells="1">
              <from>
                <xdr:col>14847</xdr:col>
                <xdr:colOff>238125</xdr:colOff>
                <xdr:row>131063</xdr:row>
                <xdr:rowOff>38100</xdr:rowOff>
              </from>
              <to>
                <xdr:col>14848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340" r:id="rId936"/>
      </mc:Fallback>
    </mc:AlternateContent>
    <mc:AlternateContent xmlns:mc="http://schemas.openxmlformats.org/markup-compatibility/2006">
      <mc:Choice Requires="x14">
        <oleObject progId="Figura do Microsoft Word " shapeId="18341" r:id="rId937">
          <objectPr defaultSize="0" r:id="rId5">
            <anchor moveWithCells="1" sizeWithCells="1">
              <from>
                <xdr:col>14847</xdr:col>
                <xdr:colOff>238125</xdr:colOff>
                <xdr:row>196599</xdr:row>
                <xdr:rowOff>38100</xdr:rowOff>
              </from>
              <to>
                <xdr:col>14848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341" r:id="rId937"/>
      </mc:Fallback>
    </mc:AlternateContent>
    <mc:AlternateContent xmlns:mc="http://schemas.openxmlformats.org/markup-compatibility/2006">
      <mc:Choice Requires="x14">
        <oleObject progId="Figura do Microsoft Word " shapeId="18342" r:id="rId938">
          <objectPr defaultSize="0" r:id="rId5">
            <anchor moveWithCells="1" sizeWithCells="1">
              <from>
                <xdr:col>14847</xdr:col>
                <xdr:colOff>238125</xdr:colOff>
                <xdr:row>262135</xdr:row>
                <xdr:rowOff>38100</xdr:rowOff>
              </from>
              <to>
                <xdr:col>14848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342" r:id="rId938"/>
      </mc:Fallback>
    </mc:AlternateContent>
    <mc:AlternateContent xmlns:mc="http://schemas.openxmlformats.org/markup-compatibility/2006">
      <mc:Choice Requires="x14">
        <oleObject progId="Figura do Microsoft Word " shapeId="18343" r:id="rId939">
          <objectPr defaultSize="0" r:id="rId5">
            <anchor moveWithCells="1" sizeWithCells="1">
              <from>
                <xdr:col>14847</xdr:col>
                <xdr:colOff>238125</xdr:colOff>
                <xdr:row>327671</xdr:row>
                <xdr:rowOff>38100</xdr:rowOff>
              </from>
              <to>
                <xdr:col>14848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343" r:id="rId939"/>
      </mc:Fallback>
    </mc:AlternateContent>
    <mc:AlternateContent xmlns:mc="http://schemas.openxmlformats.org/markup-compatibility/2006">
      <mc:Choice Requires="x14">
        <oleObject progId="Figura do Microsoft Word " shapeId="18344" r:id="rId940">
          <objectPr defaultSize="0" r:id="rId5">
            <anchor moveWithCells="1" sizeWithCells="1">
              <from>
                <xdr:col>14847</xdr:col>
                <xdr:colOff>238125</xdr:colOff>
                <xdr:row>393207</xdr:row>
                <xdr:rowOff>38100</xdr:rowOff>
              </from>
              <to>
                <xdr:col>14848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344" r:id="rId940"/>
      </mc:Fallback>
    </mc:AlternateContent>
    <mc:AlternateContent xmlns:mc="http://schemas.openxmlformats.org/markup-compatibility/2006">
      <mc:Choice Requires="x14">
        <oleObject progId="Figura do Microsoft Word " shapeId="18345" r:id="rId941">
          <objectPr defaultSize="0" r:id="rId5">
            <anchor moveWithCells="1" sizeWithCells="1">
              <from>
                <xdr:col>14847</xdr:col>
                <xdr:colOff>238125</xdr:colOff>
                <xdr:row>458743</xdr:row>
                <xdr:rowOff>38100</xdr:rowOff>
              </from>
              <to>
                <xdr:col>14848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345" r:id="rId941"/>
      </mc:Fallback>
    </mc:AlternateContent>
    <mc:AlternateContent xmlns:mc="http://schemas.openxmlformats.org/markup-compatibility/2006">
      <mc:Choice Requires="x14">
        <oleObject progId="Figura do Microsoft Word " shapeId="18346" r:id="rId942">
          <objectPr defaultSize="0" r:id="rId5">
            <anchor moveWithCells="1" sizeWithCells="1">
              <from>
                <xdr:col>14847</xdr:col>
                <xdr:colOff>238125</xdr:colOff>
                <xdr:row>524279</xdr:row>
                <xdr:rowOff>38100</xdr:rowOff>
              </from>
              <to>
                <xdr:col>14848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346" r:id="rId942"/>
      </mc:Fallback>
    </mc:AlternateContent>
    <mc:AlternateContent xmlns:mc="http://schemas.openxmlformats.org/markup-compatibility/2006">
      <mc:Choice Requires="x14">
        <oleObject progId="Figura do Microsoft Word " shapeId="18347" r:id="rId943">
          <objectPr defaultSize="0" r:id="rId5">
            <anchor moveWithCells="1" sizeWithCells="1">
              <from>
                <xdr:col>14847</xdr:col>
                <xdr:colOff>238125</xdr:colOff>
                <xdr:row>589815</xdr:row>
                <xdr:rowOff>38100</xdr:rowOff>
              </from>
              <to>
                <xdr:col>14848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347" r:id="rId943"/>
      </mc:Fallback>
    </mc:AlternateContent>
    <mc:AlternateContent xmlns:mc="http://schemas.openxmlformats.org/markup-compatibility/2006">
      <mc:Choice Requires="x14">
        <oleObject progId="Figura do Microsoft Word " shapeId="18348" r:id="rId944">
          <objectPr defaultSize="0" r:id="rId5">
            <anchor moveWithCells="1" sizeWithCells="1">
              <from>
                <xdr:col>14847</xdr:col>
                <xdr:colOff>238125</xdr:colOff>
                <xdr:row>655351</xdr:row>
                <xdr:rowOff>38100</xdr:rowOff>
              </from>
              <to>
                <xdr:col>14848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48" r:id="rId944"/>
      </mc:Fallback>
    </mc:AlternateContent>
    <mc:AlternateContent xmlns:mc="http://schemas.openxmlformats.org/markup-compatibility/2006">
      <mc:Choice Requires="x14">
        <oleObject progId="Figura do Microsoft Word " shapeId="18349" r:id="rId945">
          <objectPr defaultSize="0" r:id="rId5">
            <anchor moveWithCells="1" sizeWithCells="1">
              <from>
                <xdr:col>14847</xdr:col>
                <xdr:colOff>238125</xdr:colOff>
                <xdr:row>720887</xdr:row>
                <xdr:rowOff>38100</xdr:rowOff>
              </from>
              <to>
                <xdr:col>14848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49" r:id="rId945"/>
      </mc:Fallback>
    </mc:AlternateContent>
    <mc:AlternateContent xmlns:mc="http://schemas.openxmlformats.org/markup-compatibility/2006">
      <mc:Choice Requires="x14">
        <oleObject progId="Figura do Microsoft Word " shapeId="18350" r:id="rId946">
          <objectPr defaultSize="0" r:id="rId5">
            <anchor moveWithCells="1" sizeWithCells="1">
              <from>
                <xdr:col>14847</xdr:col>
                <xdr:colOff>238125</xdr:colOff>
                <xdr:row>786423</xdr:row>
                <xdr:rowOff>38100</xdr:rowOff>
              </from>
              <to>
                <xdr:col>14848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50" r:id="rId946"/>
      </mc:Fallback>
    </mc:AlternateContent>
    <mc:AlternateContent xmlns:mc="http://schemas.openxmlformats.org/markup-compatibility/2006">
      <mc:Choice Requires="x14">
        <oleObject progId="Figura do Microsoft Word " shapeId="18351" r:id="rId947">
          <objectPr defaultSize="0" r:id="rId5">
            <anchor moveWithCells="1" sizeWithCells="1">
              <from>
                <xdr:col>14847</xdr:col>
                <xdr:colOff>238125</xdr:colOff>
                <xdr:row>851959</xdr:row>
                <xdr:rowOff>38100</xdr:rowOff>
              </from>
              <to>
                <xdr:col>14848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51" r:id="rId947"/>
      </mc:Fallback>
    </mc:AlternateContent>
    <mc:AlternateContent xmlns:mc="http://schemas.openxmlformats.org/markup-compatibility/2006">
      <mc:Choice Requires="x14">
        <oleObject progId="Figura do Microsoft Word " shapeId="18352" r:id="rId948">
          <objectPr defaultSize="0" r:id="rId5">
            <anchor moveWithCells="1" sizeWithCells="1">
              <from>
                <xdr:col>14847</xdr:col>
                <xdr:colOff>238125</xdr:colOff>
                <xdr:row>917495</xdr:row>
                <xdr:rowOff>38100</xdr:rowOff>
              </from>
              <to>
                <xdr:col>14848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352" r:id="rId948"/>
      </mc:Fallback>
    </mc:AlternateContent>
    <mc:AlternateContent xmlns:mc="http://schemas.openxmlformats.org/markup-compatibility/2006">
      <mc:Choice Requires="x14">
        <oleObject progId="Figura do Microsoft Word " shapeId="18353" r:id="rId949">
          <objectPr defaultSize="0" r:id="rId5">
            <anchor moveWithCells="1" sizeWithCells="1">
              <from>
                <xdr:col>14847</xdr:col>
                <xdr:colOff>238125</xdr:colOff>
                <xdr:row>983031</xdr:row>
                <xdr:rowOff>38100</xdr:rowOff>
              </from>
              <to>
                <xdr:col>14848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353" r:id="rId949"/>
      </mc:Fallback>
    </mc:AlternateContent>
    <mc:AlternateContent xmlns:mc="http://schemas.openxmlformats.org/markup-compatibility/2006">
      <mc:Choice Requires="x14">
        <oleObject progId="Figura do Microsoft Word " shapeId="18354" r:id="rId950">
          <objectPr defaultSize="0" r:id="rId5">
            <anchor moveWithCells="1" sizeWithCells="1">
              <from>
                <xdr:col>15103</xdr:col>
                <xdr:colOff>238125</xdr:colOff>
                <xdr:row>0</xdr:row>
                <xdr:rowOff>38100</xdr:rowOff>
              </from>
              <to>
                <xdr:col>15104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354" r:id="rId950"/>
      </mc:Fallback>
    </mc:AlternateContent>
    <mc:AlternateContent xmlns:mc="http://schemas.openxmlformats.org/markup-compatibility/2006">
      <mc:Choice Requires="x14">
        <oleObject progId="Figura do Microsoft Word " shapeId="18355" r:id="rId951">
          <objectPr defaultSize="0" r:id="rId5">
            <anchor moveWithCells="1" sizeWithCells="1">
              <from>
                <xdr:col>15103</xdr:col>
                <xdr:colOff>238125</xdr:colOff>
                <xdr:row>65527</xdr:row>
                <xdr:rowOff>38100</xdr:rowOff>
              </from>
              <to>
                <xdr:col>15104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355" r:id="rId951"/>
      </mc:Fallback>
    </mc:AlternateContent>
    <mc:AlternateContent xmlns:mc="http://schemas.openxmlformats.org/markup-compatibility/2006">
      <mc:Choice Requires="x14">
        <oleObject progId="Figura do Microsoft Word " shapeId="18356" r:id="rId952">
          <objectPr defaultSize="0" r:id="rId5">
            <anchor moveWithCells="1" sizeWithCells="1">
              <from>
                <xdr:col>15103</xdr:col>
                <xdr:colOff>238125</xdr:colOff>
                <xdr:row>131063</xdr:row>
                <xdr:rowOff>38100</xdr:rowOff>
              </from>
              <to>
                <xdr:col>15104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356" r:id="rId952"/>
      </mc:Fallback>
    </mc:AlternateContent>
    <mc:AlternateContent xmlns:mc="http://schemas.openxmlformats.org/markup-compatibility/2006">
      <mc:Choice Requires="x14">
        <oleObject progId="Figura do Microsoft Word " shapeId="18357" r:id="rId953">
          <objectPr defaultSize="0" r:id="rId5">
            <anchor moveWithCells="1" sizeWithCells="1">
              <from>
                <xdr:col>15103</xdr:col>
                <xdr:colOff>238125</xdr:colOff>
                <xdr:row>196599</xdr:row>
                <xdr:rowOff>38100</xdr:rowOff>
              </from>
              <to>
                <xdr:col>15104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357" r:id="rId953"/>
      </mc:Fallback>
    </mc:AlternateContent>
    <mc:AlternateContent xmlns:mc="http://schemas.openxmlformats.org/markup-compatibility/2006">
      <mc:Choice Requires="x14">
        <oleObject progId="Figura do Microsoft Word " shapeId="18358" r:id="rId954">
          <objectPr defaultSize="0" r:id="rId5">
            <anchor moveWithCells="1" sizeWithCells="1">
              <from>
                <xdr:col>15103</xdr:col>
                <xdr:colOff>238125</xdr:colOff>
                <xdr:row>262135</xdr:row>
                <xdr:rowOff>38100</xdr:rowOff>
              </from>
              <to>
                <xdr:col>15104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358" r:id="rId954"/>
      </mc:Fallback>
    </mc:AlternateContent>
    <mc:AlternateContent xmlns:mc="http://schemas.openxmlformats.org/markup-compatibility/2006">
      <mc:Choice Requires="x14">
        <oleObject progId="Figura do Microsoft Word " shapeId="18359" r:id="rId955">
          <objectPr defaultSize="0" r:id="rId5">
            <anchor moveWithCells="1" sizeWithCells="1">
              <from>
                <xdr:col>15103</xdr:col>
                <xdr:colOff>238125</xdr:colOff>
                <xdr:row>327671</xdr:row>
                <xdr:rowOff>38100</xdr:rowOff>
              </from>
              <to>
                <xdr:col>15104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359" r:id="rId955"/>
      </mc:Fallback>
    </mc:AlternateContent>
    <mc:AlternateContent xmlns:mc="http://schemas.openxmlformats.org/markup-compatibility/2006">
      <mc:Choice Requires="x14">
        <oleObject progId="Figura do Microsoft Word " shapeId="18360" r:id="rId956">
          <objectPr defaultSize="0" r:id="rId5">
            <anchor moveWithCells="1" sizeWithCells="1">
              <from>
                <xdr:col>15103</xdr:col>
                <xdr:colOff>238125</xdr:colOff>
                <xdr:row>393207</xdr:row>
                <xdr:rowOff>38100</xdr:rowOff>
              </from>
              <to>
                <xdr:col>15104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360" r:id="rId956"/>
      </mc:Fallback>
    </mc:AlternateContent>
    <mc:AlternateContent xmlns:mc="http://schemas.openxmlformats.org/markup-compatibility/2006">
      <mc:Choice Requires="x14">
        <oleObject progId="Figura do Microsoft Word " shapeId="18361" r:id="rId957">
          <objectPr defaultSize="0" r:id="rId5">
            <anchor moveWithCells="1" sizeWithCells="1">
              <from>
                <xdr:col>15103</xdr:col>
                <xdr:colOff>238125</xdr:colOff>
                <xdr:row>458743</xdr:row>
                <xdr:rowOff>38100</xdr:rowOff>
              </from>
              <to>
                <xdr:col>15104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361" r:id="rId957"/>
      </mc:Fallback>
    </mc:AlternateContent>
    <mc:AlternateContent xmlns:mc="http://schemas.openxmlformats.org/markup-compatibility/2006">
      <mc:Choice Requires="x14">
        <oleObject progId="Figura do Microsoft Word " shapeId="18362" r:id="rId958">
          <objectPr defaultSize="0" r:id="rId5">
            <anchor moveWithCells="1" sizeWithCells="1">
              <from>
                <xdr:col>15103</xdr:col>
                <xdr:colOff>238125</xdr:colOff>
                <xdr:row>524279</xdr:row>
                <xdr:rowOff>38100</xdr:rowOff>
              </from>
              <to>
                <xdr:col>15104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362" r:id="rId958"/>
      </mc:Fallback>
    </mc:AlternateContent>
    <mc:AlternateContent xmlns:mc="http://schemas.openxmlformats.org/markup-compatibility/2006">
      <mc:Choice Requires="x14">
        <oleObject progId="Figura do Microsoft Word " shapeId="18363" r:id="rId959">
          <objectPr defaultSize="0" r:id="rId5">
            <anchor moveWithCells="1" sizeWithCells="1">
              <from>
                <xdr:col>15103</xdr:col>
                <xdr:colOff>238125</xdr:colOff>
                <xdr:row>589815</xdr:row>
                <xdr:rowOff>38100</xdr:rowOff>
              </from>
              <to>
                <xdr:col>15104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363" r:id="rId959"/>
      </mc:Fallback>
    </mc:AlternateContent>
    <mc:AlternateContent xmlns:mc="http://schemas.openxmlformats.org/markup-compatibility/2006">
      <mc:Choice Requires="x14">
        <oleObject progId="Figura do Microsoft Word " shapeId="18364" r:id="rId960">
          <objectPr defaultSize="0" r:id="rId5">
            <anchor moveWithCells="1" sizeWithCells="1">
              <from>
                <xdr:col>15103</xdr:col>
                <xdr:colOff>238125</xdr:colOff>
                <xdr:row>655351</xdr:row>
                <xdr:rowOff>38100</xdr:rowOff>
              </from>
              <to>
                <xdr:col>15104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64" r:id="rId960"/>
      </mc:Fallback>
    </mc:AlternateContent>
    <mc:AlternateContent xmlns:mc="http://schemas.openxmlformats.org/markup-compatibility/2006">
      <mc:Choice Requires="x14">
        <oleObject progId="Figura do Microsoft Word " shapeId="18365" r:id="rId961">
          <objectPr defaultSize="0" r:id="rId5">
            <anchor moveWithCells="1" sizeWithCells="1">
              <from>
                <xdr:col>15103</xdr:col>
                <xdr:colOff>238125</xdr:colOff>
                <xdr:row>720887</xdr:row>
                <xdr:rowOff>38100</xdr:rowOff>
              </from>
              <to>
                <xdr:col>15104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65" r:id="rId961"/>
      </mc:Fallback>
    </mc:AlternateContent>
    <mc:AlternateContent xmlns:mc="http://schemas.openxmlformats.org/markup-compatibility/2006">
      <mc:Choice Requires="x14">
        <oleObject progId="Figura do Microsoft Word " shapeId="18366" r:id="rId962">
          <objectPr defaultSize="0" r:id="rId5">
            <anchor moveWithCells="1" sizeWithCells="1">
              <from>
                <xdr:col>15103</xdr:col>
                <xdr:colOff>238125</xdr:colOff>
                <xdr:row>786423</xdr:row>
                <xdr:rowOff>38100</xdr:rowOff>
              </from>
              <to>
                <xdr:col>15104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66" r:id="rId962"/>
      </mc:Fallback>
    </mc:AlternateContent>
    <mc:AlternateContent xmlns:mc="http://schemas.openxmlformats.org/markup-compatibility/2006">
      <mc:Choice Requires="x14">
        <oleObject progId="Figura do Microsoft Word " shapeId="18367" r:id="rId963">
          <objectPr defaultSize="0" r:id="rId5">
            <anchor moveWithCells="1" sizeWithCells="1">
              <from>
                <xdr:col>15103</xdr:col>
                <xdr:colOff>238125</xdr:colOff>
                <xdr:row>851959</xdr:row>
                <xdr:rowOff>38100</xdr:rowOff>
              </from>
              <to>
                <xdr:col>15104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67" r:id="rId963"/>
      </mc:Fallback>
    </mc:AlternateContent>
    <mc:AlternateContent xmlns:mc="http://schemas.openxmlformats.org/markup-compatibility/2006">
      <mc:Choice Requires="x14">
        <oleObject progId="Figura do Microsoft Word " shapeId="18368" r:id="rId964">
          <objectPr defaultSize="0" r:id="rId5">
            <anchor moveWithCells="1" sizeWithCells="1">
              <from>
                <xdr:col>15103</xdr:col>
                <xdr:colOff>238125</xdr:colOff>
                <xdr:row>917495</xdr:row>
                <xdr:rowOff>38100</xdr:rowOff>
              </from>
              <to>
                <xdr:col>15104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368" r:id="rId964"/>
      </mc:Fallback>
    </mc:AlternateContent>
    <mc:AlternateContent xmlns:mc="http://schemas.openxmlformats.org/markup-compatibility/2006">
      <mc:Choice Requires="x14">
        <oleObject progId="Figura do Microsoft Word " shapeId="18369" r:id="rId965">
          <objectPr defaultSize="0" r:id="rId5">
            <anchor moveWithCells="1" sizeWithCells="1">
              <from>
                <xdr:col>15103</xdr:col>
                <xdr:colOff>238125</xdr:colOff>
                <xdr:row>983031</xdr:row>
                <xdr:rowOff>38100</xdr:rowOff>
              </from>
              <to>
                <xdr:col>15104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369" r:id="rId965"/>
      </mc:Fallback>
    </mc:AlternateContent>
    <mc:AlternateContent xmlns:mc="http://schemas.openxmlformats.org/markup-compatibility/2006">
      <mc:Choice Requires="x14">
        <oleObject progId="Figura do Microsoft Word " shapeId="18370" r:id="rId966">
          <objectPr defaultSize="0" r:id="rId5">
            <anchor moveWithCells="1" sizeWithCells="1">
              <from>
                <xdr:col>15359</xdr:col>
                <xdr:colOff>238125</xdr:colOff>
                <xdr:row>0</xdr:row>
                <xdr:rowOff>38100</xdr:rowOff>
              </from>
              <to>
                <xdr:col>15360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370" r:id="rId966"/>
      </mc:Fallback>
    </mc:AlternateContent>
    <mc:AlternateContent xmlns:mc="http://schemas.openxmlformats.org/markup-compatibility/2006">
      <mc:Choice Requires="x14">
        <oleObject progId="Figura do Microsoft Word " shapeId="18371" r:id="rId967">
          <objectPr defaultSize="0" r:id="rId5">
            <anchor moveWithCells="1" sizeWithCells="1">
              <from>
                <xdr:col>15359</xdr:col>
                <xdr:colOff>238125</xdr:colOff>
                <xdr:row>65527</xdr:row>
                <xdr:rowOff>38100</xdr:rowOff>
              </from>
              <to>
                <xdr:col>15360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371" r:id="rId967"/>
      </mc:Fallback>
    </mc:AlternateContent>
    <mc:AlternateContent xmlns:mc="http://schemas.openxmlformats.org/markup-compatibility/2006">
      <mc:Choice Requires="x14">
        <oleObject progId="Figura do Microsoft Word " shapeId="18372" r:id="rId968">
          <objectPr defaultSize="0" r:id="rId5">
            <anchor moveWithCells="1" sizeWithCells="1">
              <from>
                <xdr:col>15359</xdr:col>
                <xdr:colOff>238125</xdr:colOff>
                <xdr:row>131063</xdr:row>
                <xdr:rowOff>38100</xdr:rowOff>
              </from>
              <to>
                <xdr:col>15360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372" r:id="rId968"/>
      </mc:Fallback>
    </mc:AlternateContent>
    <mc:AlternateContent xmlns:mc="http://schemas.openxmlformats.org/markup-compatibility/2006">
      <mc:Choice Requires="x14">
        <oleObject progId="Figura do Microsoft Word " shapeId="18373" r:id="rId969">
          <objectPr defaultSize="0" r:id="rId5">
            <anchor moveWithCells="1" sizeWithCells="1">
              <from>
                <xdr:col>15359</xdr:col>
                <xdr:colOff>238125</xdr:colOff>
                <xdr:row>196599</xdr:row>
                <xdr:rowOff>38100</xdr:rowOff>
              </from>
              <to>
                <xdr:col>15360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373" r:id="rId969"/>
      </mc:Fallback>
    </mc:AlternateContent>
    <mc:AlternateContent xmlns:mc="http://schemas.openxmlformats.org/markup-compatibility/2006">
      <mc:Choice Requires="x14">
        <oleObject progId="Figura do Microsoft Word " shapeId="18374" r:id="rId970">
          <objectPr defaultSize="0" r:id="rId5">
            <anchor moveWithCells="1" sizeWithCells="1">
              <from>
                <xdr:col>15359</xdr:col>
                <xdr:colOff>238125</xdr:colOff>
                <xdr:row>262135</xdr:row>
                <xdr:rowOff>38100</xdr:rowOff>
              </from>
              <to>
                <xdr:col>15360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374" r:id="rId970"/>
      </mc:Fallback>
    </mc:AlternateContent>
    <mc:AlternateContent xmlns:mc="http://schemas.openxmlformats.org/markup-compatibility/2006">
      <mc:Choice Requires="x14">
        <oleObject progId="Figura do Microsoft Word " shapeId="18375" r:id="rId971">
          <objectPr defaultSize="0" r:id="rId5">
            <anchor moveWithCells="1" sizeWithCells="1">
              <from>
                <xdr:col>15359</xdr:col>
                <xdr:colOff>238125</xdr:colOff>
                <xdr:row>327671</xdr:row>
                <xdr:rowOff>38100</xdr:rowOff>
              </from>
              <to>
                <xdr:col>15360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375" r:id="rId971"/>
      </mc:Fallback>
    </mc:AlternateContent>
    <mc:AlternateContent xmlns:mc="http://schemas.openxmlformats.org/markup-compatibility/2006">
      <mc:Choice Requires="x14">
        <oleObject progId="Figura do Microsoft Word " shapeId="18376" r:id="rId972">
          <objectPr defaultSize="0" r:id="rId5">
            <anchor moveWithCells="1" sizeWithCells="1">
              <from>
                <xdr:col>15359</xdr:col>
                <xdr:colOff>238125</xdr:colOff>
                <xdr:row>393207</xdr:row>
                <xdr:rowOff>38100</xdr:rowOff>
              </from>
              <to>
                <xdr:col>15360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376" r:id="rId972"/>
      </mc:Fallback>
    </mc:AlternateContent>
    <mc:AlternateContent xmlns:mc="http://schemas.openxmlformats.org/markup-compatibility/2006">
      <mc:Choice Requires="x14">
        <oleObject progId="Figura do Microsoft Word " shapeId="18377" r:id="rId973">
          <objectPr defaultSize="0" r:id="rId5">
            <anchor moveWithCells="1" sizeWithCells="1">
              <from>
                <xdr:col>15359</xdr:col>
                <xdr:colOff>238125</xdr:colOff>
                <xdr:row>458743</xdr:row>
                <xdr:rowOff>38100</xdr:rowOff>
              </from>
              <to>
                <xdr:col>15360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377" r:id="rId973"/>
      </mc:Fallback>
    </mc:AlternateContent>
    <mc:AlternateContent xmlns:mc="http://schemas.openxmlformats.org/markup-compatibility/2006">
      <mc:Choice Requires="x14">
        <oleObject progId="Figura do Microsoft Word " shapeId="18378" r:id="rId974">
          <objectPr defaultSize="0" r:id="rId5">
            <anchor moveWithCells="1" sizeWithCells="1">
              <from>
                <xdr:col>15359</xdr:col>
                <xdr:colOff>238125</xdr:colOff>
                <xdr:row>524279</xdr:row>
                <xdr:rowOff>38100</xdr:rowOff>
              </from>
              <to>
                <xdr:col>15360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378" r:id="rId974"/>
      </mc:Fallback>
    </mc:AlternateContent>
    <mc:AlternateContent xmlns:mc="http://schemas.openxmlformats.org/markup-compatibility/2006">
      <mc:Choice Requires="x14">
        <oleObject progId="Figura do Microsoft Word " shapeId="18379" r:id="rId975">
          <objectPr defaultSize="0" r:id="rId5">
            <anchor moveWithCells="1" sizeWithCells="1">
              <from>
                <xdr:col>15359</xdr:col>
                <xdr:colOff>238125</xdr:colOff>
                <xdr:row>589815</xdr:row>
                <xdr:rowOff>38100</xdr:rowOff>
              </from>
              <to>
                <xdr:col>15360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379" r:id="rId975"/>
      </mc:Fallback>
    </mc:AlternateContent>
    <mc:AlternateContent xmlns:mc="http://schemas.openxmlformats.org/markup-compatibility/2006">
      <mc:Choice Requires="x14">
        <oleObject progId="Figura do Microsoft Word " shapeId="18380" r:id="rId976">
          <objectPr defaultSize="0" r:id="rId5">
            <anchor moveWithCells="1" sizeWithCells="1">
              <from>
                <xdr:col>15359</xdr:col>
                <xdr:colOff>238125</xdr:colOff>
                <xdr:row>655351</xdr:row>
                <xdr:rowOff>38100</xdr:rowOff>
              </from>
              <to>
                <xdr:col>15360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80" r:id="rId976"/>
      </mc:Fallback>
    </mc:AlternateContent>
    <mc:AlternateContent xmlns:mc="http://schemas.openxmlformats.org/markup-compatibility/2006">
      <mc:Choice Requires="x14">
        <oleObject progId="Figura do Microsoft Word " shapeId="18381" r:id="rId977">
          <objectPr defaultSize="0" r:id="rId5">
            <anchor moveWithCells="1" sizeWithCells="1">
              <from>
                <xdr:col>15359</xdr:col>
                <xdr:colOff>238125</xdr:colOff>
                <xdr:row>720887</xdr:row>
                <xdr:rowOff>38100</xdr:rowOff>
              </from>
              <to>
                <xdr:col>15360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81" r:id="rId977"/>
      </mc:Fallback>
    </mc:AlternateContent>
    <mc:AlternateContent xmlns:mc="http://schemas.openxmlformats.org/markup-compatibility/2006">
      <mc:Choice Requires="x14">
        <oleObject progId="Figura do Microsoft Word " shapeId="18382" r:id="rId978">
          <objectPr defaultSize="0" r:id="rId5">
            <anchor moveWithCells="1" sizeWithCells="1">
              <from>
                <xdr:col>15359</xdr:col>
                <xdr:colOff>238125</xdr:colOff>
                <xdr:row>786423</xdr:row>
                <xdr:rowOff>38100</xdr:rowOff>
              </from>
              <to>
                <xdr:col>15360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82" r:id="rId978"/>
      </mc:Fallback>
    </mc:AlternateContent>
    <mc:AlternateContent xmlns:mc="http://schemas.openxmlformats.org/markup-compatibility/2006">
      <mc:Choice Requires="x14">
        <oleObject progId="Figura do Microsoft Word " shapeId="18383" r:id="rId979">
          <objectPr defaultSize="0" r:id="rId5">
            <anchor moveWithCells="1" sizeWithCells="1">
              <from>
                <xdr:col>15359</xdr:col>
                <xdr:colOff>238125</xdr:colOff>
                <xdr:row>851959</xdr:row>
                <xdr:rowOff>38100</xdr:rowOff>
              </from>
              <to>
                <xdr:col>15360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83" r:id="rId979"/>
      </mc:Fallback>
    </mc:AlternateContent>
    <mc:AlternateContent xmlns:mc="http://schemas.openxmlformats.org/markup-compatibility/2006">
      <mc:Choice Requires="x14">
        <oleObject progId="Figura do Microsoft Word " shapeId="18384" r:id="rId980">
          <objectPr defaultSize="0" r:id="rId5">
            <anchor moveWithCells="1" sizeWithCells="1">
              <from>
                <xdr:col>15359</xdr:col>
                <xdr:colOff>238125</xdr:colOff>
                <xdr:row>917495</xdr:row>
                <xdr:rowOff>38100</xdr:rowOff>
              </from>
              <to>
                <xdr:col>15360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384" r:id="rId980"/>
      </mc:Fallback>
    </mc:AlternateContent>
    <mc:AlternateContent xmlns:mc="http://schemas.openxmlformats.org/markup-compatibility/2006">
      <mc:Choice Requires="x14">
        <oleObject progId="Figura do Microsoft Word " shapeId="18385" r:id="rId981">
          <objectPr defaultSize="0" r:id="rId5">
            <anchor moveWithCells="1" sizeWithCells="1">
              <from>
                <xdr:col>15359</xdr:col>
                <xdr:colOff>238125</xdr:colOff>
                <xdr:row>983031</xdr:row>
                <xdr:rowOff>38100</xdr:rowOff>
              </from>
              <to>
                <xdr:col>15360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385" r:id="rId981"/>
      </mc:Fallback>
    </mc:AlternateContent>
    <mc:AlternateContent xmlns:mc="http://schemas.openxmlformats.org/markup-compatibility/2006">
      <mc:Choice Requires="x14">
        <oleObject progId="Figura do Microsoft Word " shapeId="18386" r:id="rId982">
          <objectPr defaultSize="0" r:id="rId5">
            <anchor moveWithCells="1" sizeWithCells="1">
              <from>
                <xdr:col>15615</xdr:col>
                <xdr:colOff>238125</xdr:colOff>
                <xdr:row>0</xdr:row>
                <xdr:rowOff>38100</xdr:rowOff>
              </from>
              <to>
                <xdr:col>15616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386" r:id="rId982"/>
      </mc:Fallback>
    </mc:AlternateContent>
    <mc:AlternateContent xmlns:mc="http://schemas.openxmlformats.org/markup-compatibility/2006">
      <mc:Choice Requires="x14">
        <oleObject progId="Figura do Microsoft Word " shapeId="18387" r:id="rId983">
          <objectPr defaultSize="0" r:id="rId5">
            <anchor moveWithCells="1" sizeWithCells="1">
              <from>
                <xdr:col>15615</xdr:col>
                <xdr:colOff>238125</xdr:colOff>
                <xdr:row>65527</xdr:row>
                <xdr:rowOff>38100</xdr:rowOff>
              </from>
              <to>
                <xdr:col>15616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387" r:id="rId983"/>
      </mc:Fallback>
    </mc:AlternateContent>
    <mc:AlternateContent xmlns:mc="http://schemas.openxmlformats.org/markup-compatibility/2006">
      <mc:Choice Requires="x14">
        <oleObject progId="Figura do Microsoft Word " shapeId="18388" r:id="rId984">
          <objectPr defaultSize="0" r:id="rId5">
            <anchor moveWithCells="1" sizeWithCells="1">
              <from>
                <xdr:col>15615</xdr:col>
                <xdr:colOff>238125</xdr:colOff>
                <xdr:row>131063</xdr:row>
                <xdr:rowOff>38100</xdr:rowOff>
              </from>
              <to>
                <xdr:col>15616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388" r:id="rId984"/>
      </mc:Fallback>
    </mc:AlternateContent>
    <mc:AlternateContent xmlns:mc="http://schemas.openxmlformats.org/markup-compatibility/2006">
      <mc:Choice Requires="x14">
        <oleObject progId="Figura do Microsoft Word " shapeId="18389" r:id="rId985">
          <objectPr defaultSize="0" r:id="rId5">
            <anchor moveWithCells="1" sizeWithCells="1">
              <from>
                <xdr:col>15615</xdr:col>
                <xdr:colOff>238125</xdr:colOff>
                <xdr:row>196599</xdr:row>
                <xdr:rowOff>38100</xdr:rowOff>
              </from>
              <to>
                <xdr:col>15616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389" r:id="rId985"/>
      </mc:Fallback>
    </mc:AlternateContent>
    <mc:AlternateContent xmlns:mc="http://schemas.openxmlformats.org/markup-compatibility/2006">
      <mc:Choice Requires="x14">
        <oleObject progId="Figura do Microsoft Word " shapeId="18390" r:id="rId986">
          <objectPr defaultSize="0" r:id="rId5">
            <anchor moveWithCells="1" sizeWithCells="1">
              <from>
                <xdr:col>15615</xdr:col>
                <xdr:colOff>238125</xdr:colOff>
                <xdr:row>262135</xdr:row>
                <xdr:rowOff>38100</xdr:rowOff>
              </from>
              <to>
                <xdr:col>15616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390" r:id="rId986"/>
      </mc:Fallback>
    </mc:AlternateContent>
    <mc:AlternateContent xmlns:mc="http://schemas.openxmlformats.org/markup-compatibility/2006">
      <mc:Choice Requires="x14">
        <oleObject progId="Figura do Microsoft Word " shapeId="18391" r:id="rId987">
          <objectPr defaultSize="0" r:id="rId5">
            <anchor moveWithCells="1" sizeWithCells="1">
              <from>
                <xdr:col>15615</xdr:col>
                <xdr:colOff>238125</xdr:colOff>
                <xdr:row>327671</xdr:row>
                <xdr:rowOff>38100</xdr:rowOff>
              </from>
              <to>
                <xdr:col>15616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391" r:id="rId987"/>
      </mc:Fallback>
    </mc:AlternateContent>
    <mc:AlternateContent xmlns:mc="http://schemas.openxmlformats.org/markup-compatibility/2006">
      <mc:Choice Requires="x14">
        <oleObject progId="Figura do Microsoft Word " shapeId="18392" r:id="rId988">
          <objectPr defaultSize="0" r:id="rId5">
            <anchor moveWithCells="1" sizeWithCells="1">
              <from>
                <xdr:col>15615</xdr:col>
                <xdr:colOff>238125</xdr:colOff>
                <xdr:row>393207</xdr:row>
                <xdr:rowOff>38100</xdr:rowOff>
              </from>
              <to>
                <xdr:col>15616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392" r:id="rId988"/>
      </mc:Fallback>
    </mc:AlternateContent>
    <mc:AlternateContent xmlns:mc="http://schemas.openxmlformats.org/markup-compatibility/2006">
      <mc:Choice Requires="x14">
        <oleObject progId="Figura do Microsoft Word " shapeId="18393" r:id="rId989">
          <objectPr defaultSize="0" r:id="rId5">
            <anchor moveWithCells="1" sizeWithCells="1">
              <from>
                <xdr:col>15615</xdr:col>
                <xdr:colOff>238125</xdr:colOff>
                <xdr:row>458743</xdr:row>
                <xdr:rowOff>38100</xdr:rowOff>
              </from>
              <to>
                <xdr:col>15616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393" r:id="rId989"/>
      </mc:Fallback>
    </mc:AlternateContent>
    <mc:AlternateContent xmlns:mc="http://schemas.openxmlformats.org/markup-compatibility/2006">
      <mc:Choice Requires="x14">
        <oleObject progId="Figura do Microsoft Word " shapeId="18394" r:id="rId990">
          <objectPr defaultSize="0" r:id="rId5">
            <anchor moveWithCells="1" sizeWithCells="1">
              <from>
                <xdr:col>15615</xdr:col>
                <xdr:colOff>238125</xdr:colOff>
                <xdr:row>524279</xdr:row>
                <xdr:rowOff>38100</xdr:rowOff>
              </from>
              <to>
                <xdr:col>15616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394" r:id="rId990"/>
      </mc:Fallback>
    </mc:AlternateContent>
    <mc:AlternateContent xmlns:mc="http://schemas.openxmlformats.org/markup-compatibility/2006">
      <mc:Choice Requires="x14">
        <oleObject progId="Figura do Microsoft Word " shapeId="18395" r:id="rId991">
          <objectPr defaultSize="0" r:id="rId5">
            <anchor moveWithCells="1" sizeWithCells="1">
              <from>
                <xdr:col>15615</xdr:col>
                <xdr:colOff>238125</xdr:colOff>
                <xdr:row>589815</xdr:row>
                <xdr:rowOff>38100</xdr:rowOff>
              </from>
              <to>
                <xdr:col>15616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395" r:id="rId991"/>
      </mc:Fallback>
    </mc:AlternateContent>
    <mc:AlternateContent xmlns:mc="http://schemas.openxmlformats.org/markup-compatibility/2006">
      <mc:Choice Requires="x14">
        <oleObject progId="Figura do Microsoft Word " shapeId="18396" r:id="rId992">
          <objectPr defaultSize="0" r:id="rId5">
            <anchor moveWithCells="1" sizeWithCells="1">
              <from>
                <xdr:col>15615</xdr:col>
                <xdr:colOff>238125</xdr:colOff>
                <xdr:row>655351</xdr:row>
                <xdr:rowOff>38100</xdr:rowOff>
              </from>
              <to>
                <xdr:col>15616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396" r:id="rId992"/>
      </mc:Fallback>
    </mc:AlternateContent>
    <mc:AlternateContent xmlns:mc="http://schemas.openxmlformats.org/markup-compatibility/2006">
      <mc:Choice Requires="x14">
        <oleObject progId="Figura do Microsoft Word " shapeId="18397" r:id="rId993">
          <objectPr defaultSize="0" r:id="rId5">
            <anchor moveWithCells="1" sizeWithCells="1">
              <from>
                <xdr:col>15615</xdr:col>
                <xdr:colOff>238125</xdr:colOff>
                <xdr:row>720887</xdr:row>
                <xdr:rowOff>38100</xdr:rowOff>
              </from>
              <to>
                <xdr:col>15616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397" r:id="rId993"/>
      </mc:Fallback>
    </mc:AlternateContent>
    <mc:AlternateContent xmlns:mc="http://schemas.openxmlformats.org/markup-compatibility/2006">
      <mc:Choice Requires="x14">
        <oleObject progId="Figura do Microsoft Word " shapeId="18398" r:id="rId994">
          <objectPr defaultSize="0" r:id="rId5">
            <anchor moveWithCells="1" sizeWithCells="1">
              <from>
                <xdr:col>15615</xdr:col>
                <xdr:colOff>238125</xdr:colOff>
                <xdr:row>786423</xdr:row>
                <xdr:rowOff>38100</xdr:rowOff>
              </from>
              <to>
                <xdr:col>15616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398" r:id="rId994"/>
      </mc:Fallback>
    </mc:AlternateContent>
    <mc:AlternateContent xmlns:mc="http://schemas.openxmlformats.org/markup-compatibility/2006">
      <mc:Choice Requires="x14">
        <oleObject progId="Figura do Microsoft Word " shapeId="18399" r:id="rId995">
          <objectPr defaultSize="0" r:id="rId5">
            <anchor moveWithCells="1" sizeWithCells="1">
              <from>
                <xdr:col>15615</xdr:col>
                <xdr:colOff>238125</xdr:colOff>
                <xdr:row>851959</xdr:row>
                <xdr:rowOff>38100</xdr:rowOff>
              </from>
              <to>
                <xdr:col>15616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399" r:id="rId995"/>
      </mc:Fallback>
    </mc:AlternateContent>
    <mc:AlternateContent xmlns:mc="http://schemas.openxmlformats.org/markup-compatibility/2006">
      <mc:Choice Requires="x14">
        <oleObject progId="Figura do Microsoft Word " shapeId="18400" r:id="rId996">
          <objectPr defaultSize="0" r:id="rId5">
            <anchor moveWithCells="1" sizeWithCells="1">
              <from>
                <xdr:col>15615</xdr:col>
                <xdr:colOff>238125</xdr:colOff>
                <xdr:row>917495</xdr:row>
                <xdr:rowOff>38100</xdr:rowOff>
              </from>
              <to>
                <xdr:col>15616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400" r:id="rId996"/>
      </mc:Fallback>
    </mc:AlternateContent>
    <mc:AlternateContent xmlns:mc="http://schemas.openxmlformats.org/markup-compatibility/2006">
      <mc:Choice Requires="x14">
        <oleObject progId="Figura do Microsoft Word " shapeId="18401" r:id="rId997">
          <objectPr defaultSize="0" r:id="rId5">
            <anchor moveWithCells="1" sizeWithCells="1">
              <from>
                <xdr:col>15615</xdr:col>
                <xdr:colOff>238125</xdr:colOff>
                <xdr:row>983031</xdr:row>
                <xdr:rowOff>38100</xdr:rowOff>
              </from>
              <to>
                <xdr:col>15616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401" r:id="rId997"/>
      </mc:Fallback>
    </mc:AlternateContent>
    <mc:AlternateContent xmlns:mc="http://schemas.openxmlformats.org/markup-compatibility/2006">
      <mc:Choice Requires="x14">
        <oleObject progId="Figura do Microsoft Word " shapeId="18402" r:id="rId998">
          <objectPr defaultSize="0" r:id="rId5">
            <anchor moveWithCells="1" sizeWithCells="1">
              <from>
                <xdr:col>15871</xdr:col>
                <xdr:colOff>238125</xdr:colOff>
                <xdr:row>0</xdr:row>
                <xdr:rowOff>38100</xdr:rowOff>
              </from>
              <to>
                <xdr:col>15872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402" r:id="rId998"/>
      </mc:Fallback>
    </mc:AlternateContent>
    <mc:AlternateContent xmlns:mc="http://schemas.openxmlformats.org/markup-compatibility/2006">
      <mc:Choice Requires="x14">
        <oleObject progId="Figura do Microsoft Word " shapeId="18403" r:id="rId999">
          <objectPr defaultSize="0" r:id="rId5">
            <anchor moveWithCells="1" sizeWithCells="1">
              <from>
                <xdr:col>15871</xdr:col>
                <xdr:colOff>238125</xdr:colOff>
                <xdr:row>65527</xdr:row>
                <xdr:rowOff>38100</xdr:rowOff>
              </from>
              <to>
                <xdr:col>15872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403" r:id="rId999"/>
      </mc:Fallback>
    </mc:AlternateContent>
    <mc:AlternateContent xmlns:mc="http://schemas.openxmlformats.org/markup-compatibility/2006">
      <mc:Choice Requires="x14">
        <oleObject progId="Figura do Microsoft Word " shapeId="18404" r:id="rId1000">
          <objectPr defaultSize="0" r:id="rId5">
            <anchor moveWithCells="1" sizeWithCells="1">
              <from>
                <xdr:col>15871</xdr:col>
                <xdr:colOff>238125</xdr:colOff>
                <xdr:row>131063</xdr:row>
                <xdr:rowOff>38100</xdr:rowOff>
              </from>
              <to>
                <xdr:col>15872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404" r:id="rId1000"/>
      </mc:Fallback>
    </mc:AlternateContent>
    <mc:AlternateContent xmlns:mc="http://schemas.openxmlformats.org/markup-compatibility/2006">
      <mc:Choice Requires="x14">
        <oleObject progId="Figura do Microsoft Word " shapeId="18405" r:id="rId1001">
          <objectPr defaultSize="0" r:id="rId5">
            <anchor moveWithCells="1" sizeWithCells="1">
              <from>
                <xdr:col>15871</xdr:col>
                <xdr:colOff>238125</xdr:colOff>
                <xdr:row>196599</xdr:row>
                <xdr:rowOff>38100</xdr:rowOff>
              </from>
              <to>
                <xdr:col>15872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405" r:id="rId1001"/>
      </mc:Fallback>
    </mc:AlternateContent>
    <mc:AlternateContent xmlns:mc="http://schemas.openxmlformats.org/markup-compatibility/2006">
      <mc:Choice Requires="x14">
        <oleObject progId="Figura do Microsoft Word " shapeId="18406" r:id="rId1002">
          <objectPr defaultSize="0" r:id="rId5">
            <anchor moveWithCells="1" sizeWithCells="1">
              <from>
                <xdr:col>15871</xdr:col>
                <xdr:colOff>238125</xdr:colOff>
                <xdr:row>262135</xdr:row>
                <xdr:rowOff>38100</xdr:rowOff>
              </from>
              <to>
                <xdr:col>15872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406" r:id="rId1002"/>
      </mc:Fallback>
    </mc:AlternateContent>
    <mc:AlternateContent xmlns:mc="http://schemas.openxmlformats.org/markup-compatibility/2006">
      <mc:Choice Requires="x14">
        <oleObject progId="Figura do Microsoft Word " shapeId="18407" r:id="rId1003">
          <objectPr defaultSize="0" r:id="rId5">
            <anchor moveWithCells="1" sizeWithCells="1">
              <from>
                <xdr:col>15871</xdr:col>
                <xdr:colOff>238125</xdr:colOff>
                <xdr:row>327671</xdr:row>
                <xdr:rowOff>38100</xdr:rowOff>
              </from>
              <to>
                <xdr:col>15872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407" r:id="rId1003"/>
      </mc:Fallback>
    </mc:AlternateContent>
    <mc:AlternateContent xmlns:mc="http://schemas.openxmlformats.org/markup-compatibility/2006">
      <mc:Choice Requires="x14">
        <oleObject progId="Figura do Microsoft Word " shapeId="18408" r:id="rId1004">
          <objectPr defaultSize="0" r:id="rId5">
            <anchor moveWithCells="1" sizeWithCells="1">
              <from>
                <xdr:col>15871</xdr:col>
                <xdr:colOff>238125</xdr:colOff>
                <xdr:row>393207</xdr:row>
                <xdr:rowOff>38100</xdr:rowOff>
              </from>
              <to>
                <xdr:col>15872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408" r:id="rId1004"/>
      </mc:Fallback>
    </mc:AlternateContent>
    <mc:AlternateContent xmlns:mc="http://schemas.openxmlformats.org/markup-compatibility/2006">
      <mc:Choice Requires="x14">
        <oleObject progId="Figura do Microsoft Word " shapeId="18409" r:id="rId1005">
          <objectPr defaultSize="0" r:id="rId5">
            <anchor moveWithCells="1" sizeWithCells="1">
              <from>
                <xdr:col>15871</xdr:col>
                <xdr:colOff>238125</xdr:colOff>
                <xdr:row>458743</xdr:row>
                <xdr:rowOff>38100</xdr:rowOff>
              </from>
              <to>
                <xdr:col>15872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409" r:id="rId1005"/>
      </mc:Fallback>
    </mc:AlternateContent>
    <mc:AlternateContent xmlns:mc="http://schemas.openxmlformats.org/markup-compatibility/2006">
      <mc:Choice Requires="x14">
        <oleObject progId="Figura do Microsoft Word " shapeId="18410" r:id="rId1006">
          <objectPr defaultSize="0" r:id="rId5">
            <anchor moveWithCells="1" sizeWithCells="1">
              <from>
                <xdr:col>15871</xdr:col>
                <xdr:colOff>238125</xdr:colOff>
                <xdr:row>524279</xdr:row>
                <xdr:rowOff>38100</xdr:rowOff>
              </from>
              <to>
                <xdr:col>15872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410" r:id="rId1006"/>
      </mc:Fallback>
    </mc:AlternateContent>
    <mc:AlternateContent xmlns:mc="http://schemas.openxmlformats.org/markup-compatibility/2006">
      <mc:Choice Requires="x14">
        <oleObject progId="Figura do Microsoft Word " shapeId="18411" r:id="rId1007">
          <objectPr defaultSize="0" r:id="rId5">
            <anchor moveWithCells="1" sizeWithCells="1">
              <from>
                <xdr:col>15871</xdr:col>
                <xdr:colOff>238125</xdr:colOff>
                <xdr:row>589815</xdr:row>
                <xdr:rowOff>38100</xdr:rowOff>
              </from>
              <to>
                <xdr:col>15872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411" r:id="rId1007"/>
      </mc:Fallback>
    </mc:AlternateContent>
    <mc:AlternateContent xmlns:mc="http://schemas.openxmlformats.org/markup-compatibility/2006">
      <mc:Choice Requires="x14">
        <oleObject progId="Figura do Microsoft Word " shapeId="18412" r:id="rId1008">
          <objectPr defaultSize="0" r:id="rId5">
            <anchor moveWithCells="1" sizeWithCells="1">
              <from>
                <xdr:col>15871</xdr:col>
                <xdr:colOff>238125</xdr:colOff>
                <xdr:row>655351</xdr:row>
                <xdr:rowOff>38100</xdr:rowOff>
              </from>
              <to>
                <xdr:col>15872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412" r:id="rId1008"/>
      </mc:Fallback>
    </mc:AlternateContent>
    <mc:AlternateContent xmlns:mc="http://schemas.openxmlformats.org/markup-compatibility/2006">
      <mc:Choice Requires="x14">
        <oleObject progId="Figura do Microsoft Word " shapeId="18413" r:id="rId1009">
          <objectPr defaultSize="0" r:id="rId5">
            <anchor moveWithCells="1" sizeWithCells="1">
              <from>
                <xdr:col>15871</xdr:col>
                <xdr:colOff>238125</xdr:colOff>
                <xdr:row>720887</xdr:row>
                <xdr:rowOff>38100</xdr:rowOff>
              </from>
              <to>
                <xdr:col>15872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413" r:id="rId1009"/>
      </mc:Fallback>
    </mc:AlternateContent>
    <mc:AlternateContent xmlns:mc="http://schemas.openxmlformats.org/markup-compatibility/2006">
      <mc:Choice Requires="x14">
        <oleObject progId="Figura do Microsoft Word " shapeId="18414" r:id="rId1010">
          <objectPr defaultSize="0" r:id="rId5">
            <anchor moveWithCells="1" sizeWithCells="1">
              <from>
                <xdr:col>15871</xdr:col>
                <xdr:colOff>238125</xdr:colOff>
                <xdr:row>786423</xdr:row>
                <xdr:rowOff>38100</xdr:rowOff>
              </from>
              <to>
                <xdr:col>15872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414" r:id="rId1010"/>
      </mc:Fallback>
    </mc:AlternateContent>
    <mc:AlternateContent xmlns:mc="http://schemas.openxmlformats.org/markup-compatibility/2006">
      <mc:Choice Requires="x14">
        <oleObject progId="Figura do Microsoft Word " shapeId="18415" r:id="rId1011">
          <objectPr defaultSize="0" r:id="rId5">
            <anchor moveWithCells="1" sizeWithCells="1">
              <from>
                <xdr:col>15871</xdr:col>
                <xdr:colOff>238125</xdr:colOff>
                <xdr:row>851959</xdr:row>
                <xdr:rowOff>38100</xdr:rowOff>
              </from>
              <to>
                <xdr:col>15872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415" r:id="rId1011"/>
      </mc:Fallback>
    </mc:AlternateContent>
    <mc:AlternateContent xmlns:mc="http://schemas.openxmlformats.org/markup-compatibility/2006">
      <mc:Choice Requires="x14">
        <oleObject progId="Figura do Microsoft Word " shapeId="18416" r:id="rId1012">
          <objectPr defaultSize="0" r:id="rId5">
            <anchor moveWithCells="1" sizeWithCells="1">
              <from>
                <xdr:col>15871</xdr:col>
                <xdr:colOff>238125</xdr:colOff>
                <xdr:row>917495</xdr:row>
                <xdr:rowOff>38100</xdr:rowOff>
              </from>
              <to>
                <xdr:col>15872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18416" r:id="rId1012"/>
      </mc:Fallback>
    </mc:AlternateContent>
    <mc:AlternateContent xmlns:mc="http://schemas.openxmlformats.org/markup-compatibility/2006">
      <mc:Choice Requires="x14">
        <oleObject progId="Figura do Microsoft Word " shapeId="18417" r:id="rId1013">
          <objectPr defaultSize="0" r:id="rId5">
            <anchor moveWithCells="1" sizeWithCells="1">
              <from>
                <xdr:col>15871</xdr:col>
                <xdr:colOff>238125</xdr:colOff>
                <xdr:row>983031</xdr:row>
                <xdr:rowOff>38100</xdr:rowOff>
              </from>
              <to>
                <xdr:col>15872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18417" r:id="rId1013"/>
      </mc:Fallback>
    </mc:AlternateContent>
    <mc:AlternateContent xmlns:mc="http://schemas.openxmlformats.org/markup-compatibility/2006">
      <mc:Choice Requires="x14">
        <oleObject progId="Figura do Microsoft Word " shapeId="18418" r:id="rId1014">
          <objectPr defaultSize="0" r:id="rId5">
            <anchor moveWithCells="1" sizeWithCells="1">
              <from>
                <xdr:col>16127</xdr:col>
                <xdr:colOff>238125</xdr:colOff>
                <xdr:row>0</xdr:row>
                <xdr:rowOff>38100</xdr:rowOff>
              </from>
              <to>
                <xdr:col>16128</xdr:col>
                <xdr:colOff>390525</xdr:colOff>
                <xdr:row>4</xdr:row>
                <xdr:rowOff>104775</xdr:rowOff>
              </to>
            </anchor>
          </objectPr>
        </oleObject>
      </mc:Choice>
      <mc:Fallback>
        <oleObject progId="Figura do Microsoft Word " shapeId="18418" r:id="rId1014"/>
      </mc:Fallback>
    </mc:AlternateContent>
    <mc:AlternateContent xmlns:mc="http://schemas.openxmlformats.org/markup-compatibility/2006">
      <mc:Choice Requires="x14">
        <oleObject progId="Figura do Microsoft Word " shapeId="18419" r:id="rId1015">
          <objectPr defaultSize="0" r:id="rId5">
            <anchor moveWithCells="1" sizeWithCells="1">
              <from>
                <xdr:col>16127</xdr:col>
                <xdr:colOff>238125</xdr:colOff>
                <xdr:row>65527</xdr:row>
                <xdr:rowOff>38100</xdr:rowOff>
              </from>
              <to>
                <xdr:col>16128</xdr:col>
                <xdr:colOff>390525</xdr:colOff>
                <xdr:row>65531</xdr:row>
                <xdr:rowOff>104775</xdr:rowOff>
              </to>
            </anchor>
          </objectPr>
        </oleObject>
      </mc:Choice>
      <mc:Fallback>
        <oleObject progId="Figura do Microsoft Word " shapeId="18419" r:id="rId1015"/>
      </mc:Fallback>
    </mc:AlternateContent>
    <mc:AlternateContent xmlns:mc="http://schemas.openxmlformats.org/markup-compatibility/2006">
      <mc:Choice Requires="x14">
        <oleObject progId="Figura do Microsoft Word " shapeId="18420" r:id="rId1016">
          <objectPr defaultSize="0" r:id="rId5">
            <anchor moveWithCells="1" sizeWithCells="1">
              <from>
                <xdr:col>16127</xdr:col>
                <xdr:colOff>238125</xdr:colOff>
                <xdr:row>131063</xdr:row>
                <xdr:rowOff>38100</xdr:rowOff>
              </from>
              <to>
                <xdr:col>16128</xdr:col>
                <xdr:colOff>390525</xdr:colOff>
                <xdr:row>131067</xdr:row>
                <xdr:rowOff>104775</xdr:rowOff>
              </to>
            </anchor>
          </objectPr>
        </oleObject>
      </mc:Choice>
      <mc:Fallback>
        <oleObject progId="Figura do Microsoft Word " shapeId="18420" r:id="rId1016"/>
      </mc:Fallback>
    </mc:AlternateContent>
    <mc:AlternateContent xmlns:mc="http://schemas.openxmlformats.org/markup-compatibility/2006">
      <mc:Choice Requires="x14">
        <oleObject progId="Figura do Microsoft Word " shapeId="18421" r:id="rId1017">
          <objectPr defaultSize="0" r:id="rId5">
            <anchor moveWithCells="1" sizeWithCells="1">
              <from>
                <xdr:col>16127</xdr:col>
                <xdr:colOff>238125</xdr:colOff>
                <xdr:row>196599</xdr:row>
                <xdr:rowOff>38100</xdr:rowOff>
              </from>
              <to>
                <xdr:col>16128</xdr:col>
                <xdr:colOff>390525</xdr:colOff>
                <xdr:row>196603</xdr:row>
                <xdr:rowOff>104775</xdr:rowOff>
              </to>
            </anchor>
          </objectPr>
        </oleObject>
      </mc:Choice>
      <mc:Fallback>
        <oleObject progId="Figura do Microsoft Word " shapeId="18421" r:id="rId1017"/>
      </mc:Fallback>
    </mc:AlternateContent>
    <mc:AlternateContent xmlns:mc="http://schemas.openxmlformats.org/markup-compatibility/2006">
      <mc:Choice Requires="x14">
        <oleObject progId="Figura do Microsoft Word " shapeId="18422" r:id="rId1018">
          <objectPr defaultSize="0" r:id="rId5">
            <anchor moveWithCells="1" sizeWithCells="1">
              <from>
                <xdr:col>16127</xdr:col>
                <xdr:colOff>238125</xdr:colOff>
                <xdr:row>262135</xdr:row>
                <xdr:rowOff>38100</xdr:rowOff>
              </from>
              <to>
                <xdr:col>16128</xdr:col>
                <xdr:colOff>390525</xdr:colOff>
                <xdr:row>262139</xdr:row>
                <xdr:rowOff>104775</xdr:rowOff>
              </to>
            </anchor>
          </objectPr>
        </oleObject>
      </mc:Choice>
      <mc:Fallback>
        <oleObject progId="Figura do Microsoft Word " shapeId="18422" r:id="rId1018"/>
      </mc:Fallback>
    </mc:AlternateContent>
    <mc:AlternateContent xmlns:mc="http://schemas.openxmlformats.org/markup-compatibility/2006">
      <mc:Choice Requires="x14">
        <oleObject progId="Figura do Microsoft Word " shapeId="18423" r:id="rId1019">
          <objectPr defaultSize="0" r:id="rId5">
            <anchor moveWithCells="1" sizeWithCells="1">
              <from>
                <xdr:col>16127</xdr:col>
                <xdr:colOff>238125</xdr:colOff>
                <xdr:row>327671</xdr:row>
                <xdr:rowOff>38100</xdr:rowOff>
              </from>
              <to>
                <xdr:col>16128</xdr:col>
                <xdr:colOff>390525</xdr:colOff>
                <xdr:row>327675</xdr:row>
                <xdr:rowOff>104775</xdr:rowOff>
              </to>
            </anchor>
          </objectPr>
        </oleObject>
      </mc:Choice>
      <mc:Fallback>
        <oleObject progId="Figura do Microsoft Word " shapeId="18423" r:id="rId1019"/>
      </mc:Fallback>
    </mc:AlternateContent>
    <mc:AlternateContent xmlns:mc="http://schemas.openxmlformats.org/markup-compatibility/2006">
      <mc:Choice Requires="x14">
        <oleObject progId="Figura do Microsoft Word " shapeId="18424" r:id="rId1020">
          <objectPr defaultSize="0" r:id="rId5">
            <anchor moveWithCells="1" sizeWithCells="1">
              <from>
                <xdr:col>16127</xdr:col>
                <xdr:colOff>238125</xdr:colOff>
                <xdr:row>393207</xdr:row>
                <xdr:rowOff>38100</xdr:rowOff>
              </from>
              <to>
                <xdr:col>16128</xdr:col>
                <xdr:colOff>390525</xdr:colOff>
                <xdr:row>393211</xdr:row>
                <xdr:rowOff>104775</xdr:rowOff>
              </to>
            </anchor>
          </objectPr>
        </oleObject>
      </mc:Choice>
      <mc:Fallback>
        <oleObject progId="Figura do Microsoft Word " shapeId="18424" r:id="rId1020"/>
      </mc:Fallback>
    </mc:AlternateContent>
    <mc:AlternateContent xmlns:mc="http://schemas.openxmlformats.org/markup-compatibility/2006">
      <mc:Choice Requires="x14">
        <oleObject progId="Figura do Microsoft Word " shapeId="18425" r:id="rId1021">
          <objectPr defaultSize="0" r:id="rId5">
            <anchor moveWithCells="1" sizeWithCells="1">
              <from>
                <xdr:col>16127</xdr:col>
                <xdr:colOff>238125</xdr:colOff>
                <xdr:row>458743</xdr:row>
                <xdr:rowOff>38100</xdr:rowOff>
              </from>
              <to>
                <xdr:col>16128</xdr:col>
                <xdr:colOff>390525</xdr:colOff>
                <xdr:row>458747</xdr:row>
                <xdr:rowOff>104775</xdr:rowOff>
              </to>
            </anchor>
          </objectPr>
        </oleObject>
      </mc:Choice>
      <mc:Fallback>
        <oleObject progId="Figura do Microsoft Word " shapeId="18425" r:id="rId1021"/>
      </mc:Fallback>
    </mc:AlternateContent>
    <mc:AlternateContent xmlns:mc="http://schemas.openxmlformats.org/markup-compatibility/2006">
      <mc:Choice Requires="x14">
        <oleObject progId="Figura do Microsoft Word " shapeId="18426" r:id="rId1022">
          <objectPr defaultSize="0" r:id="rId5">
            <anchor moveWithCells="1" sizeWithCells="1">
              <from>
                <xdr:col>16127</xdr:col>
                <xdr:colOff>238125</xdr:colOff>
                <xdr:row>524279</xdr:row>
                <xdr:rowOff>38100</xdr:rowOff>
              </from>
              <to>
                <xdr:col>16128</xdr:col>
                <xdr:colOff>390525</xdr:colOff>
                <xdr:row>524283</xdr:row>
                <xdr:rowOff>104775</xdr:rowOff>
              </to>
            </anchor>
          </objectPr>
        </oleObject>
      </mc:Choice>
      <mc:Fallback>
        <oleObject progId="Figura do Microsoft Word " shapeId="18426" r:id="rId1022"/>
      </mc:Fallback>
    </mc:AlternateContent>
    <mc:AlternateContent xmlns:mc="http://schemas.openxmlformats.org/markup-compatibility/2006">
      <mc:Choice Requires="x14">
        <oleObject progId="Figura do Microsoft Word " shapeId="18427" r:id="rId1023">
          <objectPr defaultSize="0" r:id="rId5">
            <anchor moveWithCells="1" sizeWithCells="1">
              <from>
                <xdr:col>16127</xdr:col>
                <xdr:colOff>238125</xdr:colOff>
                <xdr:row>589815</xdr:row>
                <xdr:rowOff>38100</xdr:rowOff>
              </from>
              <to>
                <xdr:col>16128</xdr:col>
                <xdr:colOff>390525</xdr:colOff>
                <xdr:row>589819</xdr:row>
                <xdr:rowOff>104775</xdr:rowOff>
              </to>
            </anchor>
          </objectPr>
        </oleObject>
      </mc:Choice>
      <mc:Fallback>
        <oleObject progId="Figura do Microsoft Word " shapeId="18427" r:id="rId1023"/>
      </mc:Fallback>
    </mc:AlternateContent>
    <mc:AlternateContent xmlns:mc="http://schemas.openxmlformats.org/markup-compatibility/2006">
      <mc:Choice Requires="x14">
        <oleObject progId="Figura do Microsoft Word " shapeId="18428" r:id="rId1024">
          <objectPr defaultSize="0" r:id="rId5">
            <anchor moveWithCells="1" sizeWithCells="1">
              <from>
                <xdr:col>16127</xdr:col>
                <xdr:colOff>238125</xdr:colOff>
                <xdr:row>655351</xdr:row>
                <xdr:rowOff>38100</xdr:rowOff>
              </from>
              <to>
                <xdr:col>16128</xdr:col>
                <xdr:colOff>390525</xdr:colOff>
                <xdr:row>655355</xdr:row>
                <xdr:rowOff>104775</xdr:rowOff>
              </to>
            </anchor>
          </objectPr>
        </oleObject>
      </mc:Choice>
      <mc:Fallback>
        <oleObject progId="Figura do Microsoft Word " shapeId="18428" r:id="rId1024"/>
      </mc:Fallback>
    </mc:AlternateContent>
    <mc:AlternateContent xmlns:mc="http://schemas.openxmlformats.org/markup-compatibility/2006">
      <mc:Choice Requires="x14">
        <oleObject progId="Figura do Microsoft Word " shapeId="18429" r:id="rId1025">
          <objectPr defaultSize="0" r:id="rId5">
            <anchor moveWithCells="1" sizeWithCells="1">
              <from>
                <xdr:col>16127</xdr:col>
                <xdr:colOff>238125</xdr:colOff>
                <xdr:row>720887</xdr:row>
                <xdr:rowOff>38100</xdr:rowOff>
              </from>
              <to>
                <xdr:col>16128</xdr:col>
                <xdr:colOff>390525</xdr:colOff>
                <xdr:row>720891</xdr:row>
                <xdr:rowOff>104775</xdr:rowOff>
              </to>
            </anchor>
          </objectPr>
        </oleObject>
      </mc:Choice>
      <mc:Fallback>
        <oleObject progId="Figura do Microsoft Word " shapeId="18429" r:id="rId1025"/>
      </mc:Fallback>
    </mc:AlternateContent>
    <mc:AlternateContent xmlns:mc="http://schemas.openxmlformats.org/markup-compatibility/2006">
      <mc:Choice Requires="x14">
        <oleObject progId="Figura do Microsoft Word " shapeId="18430" r:id="rId1026">
          <objectPr defaultSize="0" r:id="rId5">
            <anchor moveWithCells="1" sizeWithCells="1">
              <from>
                <xdr:col>16127</xdr:col>
                <xdr:colOff>238125</xdr:colOff>
                <xdr:row>786423</xdr:row>
                <xdr:rowOff>38100</xdr:rowOff>
              </from>
              <to>
                <xdr:col>16128</xdr:col>
                <xdr:colOff>390525</xdr:colOff>
                <xdr:row>786427</xdr:row>
                <xdr:rowOff>104775</xdr:rowOff>
              </to>
            </anchor>
          </objectPr>
        </oleObject>
      </mc:Choice>
      <mc:Fallback>
        <oleObject progId="Figura do Microsoft Word " shapeId="18430" r:id="rId1026"/>
      </mc:Fallback>
    </mc:AlternateContent>
    <mc:AlternateContent xmlns:mc="http://schemas.openxmlformats.org/markup-compatibility/2006">
      <mc:Choice Requires="x14">
        <oleObject progId="Figura do Microsoft Word " shapeId="18431" r:id="rId1027">
          <objectPr defaultSize="0" r:id="rId5">
            <anchor moveWithCells="1" sizeWithCells="1">
              <from>
                <xdr:col>16127</xdr:col>
                <xdr:colOff>238125</xdr:colOff>
                <xdr:row>851959</xdr:row>
                <xdr:rowOff>38100</xdr:rowOff>
              </from>
              <to>
                <xdr:col>16128</xdr:col>
                <xdr:colOff>390525</xdr:colOff>
                <xdr:row>851963</xdr:row>
                <xdr:rowOff>104775</xdr:rowOff>
              </to>
            </anchor>
          </objectPr>
        </oleObject>
      </mc:Choice>
      <mc:Fallback>
        <oleObject progId="Figura do Microsoft Word " shapeId="18431" r:id="rId1027"/>
      </mc:Fallback>
    </mc:AlternateContent>
    <mc:AlternateContent xmlns:mc="http://schemas.openxmlformats.org/markup-compatibility/2006">
      <mc:Choice Requires="x14">
        <oleObject progId="Figura do Microsoft Word " shapeId="29696" r:id="rId1028">
          <objectPr defaultSize="0" r:id="rId5">
            <anchor moveWithCells="1" sizeWithCells="1">
              <from>
                <xdr:col>16127</xdr:col>
                <xdr:colOff>238125</xdr:colOff>
                <xdr:row>917495</xdr:row>
                <xdr:rowOff>38100</xdr:rowOff>
              </from>
              <to>
                <xdr:col>16128</xdr:col>
                <xdr:colOff>390525</xdr:colOff>
                <xdr:row>917499</xdr:row>
                <xdr:rowOff>104775</xdr:rowOff>
              </to>
            </anchor>
          </objectPr>
        </oleObject>
      </mc:Choice>
      <mc:Fallback>
        <oleObject progId="Figura do Microsoft Word " shapeId="29696" r:id="rId1028"/>
      </mc:Fallback>
    </mc:AlternateContent>
    <mc:AlternateContent xmlns:mc="http://schemas.openxmlformats.org/markup-compatibility/2006">
      <mc:Choice Requires="x14">
        <oleObject progId="Figura do Microsoft Word " shapeId="29697" r:id="rId1029">
          <objectPr defaultSize="0" r:id="rId5">
            <anchor moveWithCells="1" sizeWithCells="1">
              <from>
                <xdr:col>16127</xdr:col>
                <xdr:colOff>238125</xdr:colOff>
                <xdr:row>983031</xdr:row>
                <xdr:rowOff>38100</xdr:rowOff>
              </from>
              <to>
                <xdr:col>16128</xdr:col>
                <xdr:colOff>390525</xdr:colOff>
                <xdr:row>983035</xdr:row>
                <xdr:rowOff>104775</xdr:rowOff>
              </to>
            </anchor>
          </objectPr>
        </oleObject>
      </mc:Choice>
      <mc:Fallback>
        <oleObject progId="Figura do Microsoft Word " shapeId="29697" r:id="rId1029"/>
      </mc:Fallback>
    </mc:AlternateContent>
  </oleObjects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H333"/>
  <sheetViews>
    <sheetView zoomScale="85" zoomScaleNormal="85" zoomScaleSheetLayoutView="130" workbookViewId="0">
      <pane xSplit="3" ySplit="3" topLeftCell="D4" activePane="bottomRight" state="frozen"/>
      <selection pane="topRight" activeCell="D1" sqref="D1"/>
      <selection pane="bottomLeft" activeCell="A4" sqref="A4"/>
      <selection pane="bottomRight" activeCell="AA310" sqref="AA310"/>
    </sheetView>
  </sheetViews>
  <sheetFormatPr defaultRowHeight="12.75" x14ac:dyDescent="0.2"/>
  <cols>
    <col min="1" max="1" width="5.28515625" style="37" customWidth="1"/>
    <col min="2" max="2" width="6" style="37" customWidth="1"/>
    <col min="3" max="3" width="26.5703125" style="37" bestFit="1" customWidth="1"/>
    <col min="4" max="4" width="24.42578125" style="37" bestFit="1" customWidth="1"/>
    <col min="5" max="5" width="14.140625" style="43" customWidth="1"/>
    <col min="6" max="6" width="12.140625" style="43" customWidth="1"/>
    <col min="7" max="7" width="13.85546875" style="43" customWidth="1"/>
    <col min="8" max="8" width="11.5703125" style="135" customWidth="1"/>
    <col min="9" max="9" width="9.5703125" style="43" customWidth="1"/>
    <col min="10" max="10" width="9.28515625" style="43" customWidth="1"/>
    <col min="11" max="11" width="10.42578125" style="43" customWidth="1"/>
    <col min="12" max="12" width="11.140625" style="43" customWidth="1"/>
    <col min="13" max="13" width="15" style="135" customWidth="1"/>
    <col min="14" max="14" width="12.85546875" style="43" customWidth="1"/>
    <col min="15" max="15" width="12.28515625" style="43" customWidth="1"/>
    <col min="16" max="16" width="15.5703125" style="43" customWidth="1"/>
    <col min="17" max="17" width="8.7109375" style="43" customWidth="1"/>
    <col min="18" max="19" width="9.140625" style="43" customWidth="1"/>
    <col min="20" max="20" width="9" style="43" customWidth="1"/>
    <col min="21" max="21" width="6.5703125" style="43" customWidth="1"/>
    <col min="22" max="22" width="8.7109375" style="43" customWidth="1"/>
    <col min="23" max="23" width="8.42578125" style="43" customWidth="1"/>
    <col min="24" max="24" width="8.28515625" style="43" customWidth="1"/>
    <col min="25" max="25" width="30.140625" style="78" customWidth="1"/>
    <col min="26" max="26" width="9" style="78" customWidth="1"/>
    <col min="27" max="27" width="15" style="78" customWidth="1"/>
    <col min="28" max="28" width="14.140625" style="78" customWidth="1"/>
    <col min="29" max="29" width="9" style="78" customWidth="1"/>
    <col min="30" max="30" width="8.85546875" style="78" customWidth="1"/>
    <col min="31" max="31" width="9.140625" style="78" customWidth="1"/>
    <col min="32" max="32" width="7.85546875" style="78" customWidth="1"/>
    <col min="33" max="16384" width="9.140625" style="37"/>
  </cols>
  <sheetData>
    <row r="1" spans="1:34" ht="51" customHeight="1" thickBot="1" x14ac:dyDescent="0.25">
      <c r="A1" s="389" t="s">
        <v>590</v>
      </c>
      <c r="B1" s="390"/>
      <c r="C1" s="390"/>
      <c r="D1" s="390"/>
      <c r="E1" s="390"/>
      <c r="F1" s="390"/>
      <c r="G1" s="390"/>
      <c r="H1" s="390"/>
      <c r="I1" s="390"/>
      <c r="J1" s="390"/>
      <c r="K1" s="390"/>
      <c r="L1" s="390"/>
      <c r="M1" s="390"/>
      <c r="N1" s="390"/>
      <c r="O1" s="390"/>
      <c r="P1" s="390"/>
      <c r="Q1" s="390"/>
      <c r="R1" s="390"/>
      <c r="S1" s="390"/>
      <c r="T1" s="390"/>
      <c r="U1" s="390"/>
      <c r="V1" s="390"/>
      <c r="W1" s="390"/>
      <c r="X1" s="390"/>
      <c r="Y1" s="390"/>
      <c r="Z1" s="390"/>
      <c r="AA1" s="390"/>
      <c r="AB1" s="390"/>
      <c r="AC1" s="390"/>
      <c r="AD1" s="390"/>
      <c r="AE1" s="390"/>
      <c r="AF1" s="390"/>
      <c r="AG1" s="391"/>
    </row>
    <row r="2" spans="1:34" s="34" customFormat="1" ht="62.25" customHeight="1" thickBot="1" x14ac:dyDescent="0.25">
      <c r="A2" s="157" t="s">
        <v>316</v>
      </c>
      <c r="B2" s="157" t="s">
        <v>3</v>
      </c>
      <c r="C2" s="158" t="s">
        <v>0</v>
      </c>
      <c r="D2" s="159" t="s">
        <v>460</v>
      </c>
      <c r="E2" s="35" t="str">
        <f>INDEX(Banco!$A$3:$AZ$3,1,COLUMN(E2)-3)</f>
        <v>População (DAB)</v>
      </c>
      <c r="F2" s="35" t="str">
        <f>INDEX(Banco!$A$3:$AZ$3,1,COLUMN(F2)-3)</f>
        <v>#População coberta SF (estimada) NÃO CORRIGIDA</v>
      </c>
      <c r="G2" s="35" t="str">
        <f>INDEX(Banco!$A$3:$AZ$3,1,COLUMN(G2)-3)</f>
        <v>#População coberta SF                                              (estimada) (2&amp;3#9)</v>
      </c>
      <c r="H2" s="112" t="str">
        <f>INDEX(Banco!$A$3:$AZ$3,1,COLUMN(H2)-3)</f>
        <v xml:space="preserve">% Cobertura pop. estimada SF </v>
      </c>
      <c r="I2" s="35" t="str">
        <f>INDEX(Banco!$A$3:$AZ$3,1,COLUMN(I2)-3)</f>
        <v xml:space="preserve">Teto Equipes SF e SB </v>
      </c>
      <c r="J2" s="35" t="str">
        <f>INDEX(Banco!$A$3:$AZ$3,1,COLUMN(J2)-3)</f>
        <v>Nº equipes SF</v>
      </c>
      <c r="K2" s="35" t="str">
        <f>INDEX(Banco!$A$3:$AZ$3,1,COLUMN(K2)-3)</f>
        <v>Nº equipes SB</v>
      </c>
      <c r="L2" s="35" t="str">
        <f>INDEX(Banco!$A$3:$AZ$3,1,COLUMN(L2)-3)</f>
        <v xml:space="preserve">Nº equipes SB Mod.2 </v>
      </c>
      <c r="M2" s="112" t="str">
        <f>INDEX(Banco!$A$3:$AZ$3,1,COLUMN(M2)-3)</f>
        <v>%  Cobertura pop. Estimada SB</v>
      </c>
      <c r="N2" s="35" t="str">
        <f>INDEX(Banco!$A$3:$AZ$3,1,COLUMN(N2)-3)</f>
        <v>#População coberta SB (estimada) NÃO CORRIGIDA</v>
      </c>
      <c r="O2" s="35" t="str">
        <f>INDEX(Banco!$A$3:$AZ$3,1,COLUMN(O2)-3)</f>
        <v>#População coberta SB  (estimada) (4&amp;7#2)</v>
      </c>
      <c r="P2" s="35" t="str">
        <f>INDEX(Banco!$A$3:$AZ$3,1,COLUMN(P2)-3)</f>
        <v>#Nº Equipes de AB com adesão ao PMAQ homologada pela Portaria MS N.1383 de 09/07/2013.</v>
      </c>
      <c r="Q2" s="35" t="str">
        <f>INDEX(Banco!$A$3:$AZ$3,1,COLUMN(Q2)-3)</f>
        <v>Nº Eq. SF Assentamento/ IDH baixo</v>
      </c>
      <c r="R2" s="35" t="str">
        <f>INDEX(Banco!$A$3:$AZ$3,1,COLUMN(R2)-3)</f>
        <v>Nº Eq. SB Assentamento</v>
      </c>
      <c r="S2" s="35" t="str">
        <f>INDEX(Banco!$A$3:$AZ$3,1,COLUMN(S2)-3)</f>
        <v>Teto ACS</v>
      </c>
      <c r="T2" s="35" t="str">
        <f>INDEX(Banco!$A$3:$AZ$3,1,COLUMN(T2)-3)</f>
        <v xml:space="preserve">Nº ACS  </v>
      </c>
      <c r="U2" s="35" t="str">
        <f>INDEX(Banco!$A$3:$AZ$3,1,COLUMN(U2)-3)</f>
        <v>NASF SC</v>
      </c>
      <c r="V2" s="35" t="str">
        <f>INDEX(Banco!$A$3:$AZ$3,1,COLUMN(V2)-3)</f>
        <v>NASF / MS  Tipo I</v>
      </c>
      <c r="W2" s="35" t="str">
        <f>INDEX(Banco!$A$3:$AZ$3,1,COLUMN(W2)-3)</f>
        <v>NASF / MS  Tipo II</v>
      </c>
      <c r="X2" s="35" t="str">
        <f>INDEX(Banco!$A$3:$AZ$3,1,COLUMN(X2)-3)</f>
        <v>NASF / MS  Tipo III</v>
      </c>
      <c r="Y2" s="35" t="str">
        <f>INDEX(Banco!$A$3:$AZ$3,1,COLUMN(Y2)-3)</f>
        <v xml:space="preserve">CEO DE REFERÊNCIA </v>
      </c>
      <c r="Z2" s="35" t="str">
        <f>INDEX(Banco!$A$3:$AZ$3,1,COLUMN(Z2)-3)</f>
        <v>LRPD</v>
      </c>
      <c r="AA2" s="35" t="str">
        <f>INDEX(Banco!$A$3:$AZ$3,1,COLUMN(AA2)-3)</f>
        <v xml:space="preserve"> CAPS </v>
      </c>
      <c r="AB2" s="35" t="str">
        <f>INDEX(Banco!$A$3:$AZ$3,1,COLUMN(AB2)-3)</f>
        <v>Polos Academia da Saúde</v>
      </c>
      <c r="AC2" s="35" t="str">
        <f>INDEX(Banco!$A$3:$AZ$3,1,COLUMN(AC2)-3)</f>
        <v>PICS</v>
      </c>
      <c r="AD2" s="35" t="str">
        <f>INDEX(Banco!$A$3:$AZ$3,1,COLUMN(AD2)-3)</f>
        <v>PNAISP</v>
      </c>
      <c r="AE2" s="35" t="str">
        <f>INDEX(Banco!$A$3:$AZ$3,1,COLUMN(AE2)-3)</f>
        <v>PSE</v>
      </c>
      <c r="AF2" s="35" t="str">
        <f>INDEX(Banco!$A$3:$AZ$3,1,COLUMN(AF2)-3)</f>
        <v>eCR</v>
      </c>
      <c r="AG2" s="312" t="s">
        <v>585</v>
      </c>
      <c r="AH2" s="311"/>
    </row>
    <row r="3" spans="1:34" ht="21" thickBot="1" x14ac:dyDescent="0.25">
      <c r="A3" s="405" t="s">
        <v>396</v>
      </c>
      <c r="B3" s="406"/>
      <c r="C3" s="406"/>
      <c r="D3" s="406"/>
      <c r="E3" s="62">
        <f>E308+E263+E214+E185+E109+E27+E321</f>
        <v>7164788</v>
      </c>
      <c r="F3" s="62">
        <f t="shared" ref="F3:AF3" si="0">F308+F263+F214+F185+F109+F27+F321</f>
        <v>6779250</v>
      </c>
      <c r="G3" s="62">
        <f t="shared" si="0"/>
        <v>6097160</v>
      </c>
      <c r="H3" s="133">
        <f>G3/E3</f>
        <v>0.85098958964312688</v>
      </c>
      <c r="I3" s="62">
        <f t="shared" si="0"/>
        <v>3459</v>
      </c>
      <c r="J3" s="62">
        <f t="shared" si="0"/>
        <v>1965</v>
      </c>
      <c r="K3" s="62">
        <f t="shared" si="0"/>
        <v>1141</v>
      </c>
      <c r="L3" s="62">
        <f t="shared" si="0"/>
        <v>0</v>
      </c>
      <c r="M3" s="133">
        <f>O3/E3</f>
        <v>0</v>
      </c>
      <c r="N3" s="62">
        <f t="shared" si="0"/>
        <v>0</v>
      </c>
      <c r="O3" s="62">
        <f t="shared" si="0"/>
        <v>0</v>
      </c>
      <c r="P3" s="62">
        <f t="shared" si="0"/>
        <v>1471</v>
      </c>
      <c r="Q3" s="62">
        <f t="shared" si="0"/>
        <v>50</v>
      </c>
      <c r="R3" s="62">
        <f t="shared" si="0"/>
        <v>43</v>
      </c>
      <c r="S3" s="62">
        <f t="shared" si="0"/>
        <v>17277</v>
      </c>
      <c r="T3" s="62">
        <f t="shared" si="0"/>
        <v>8907</v>
      </c>
      <c r="U3" s="62">
        <f t="shared" si="0"/>
        <v>0</v>
      </c>
      <c r="V3" s="62">
        <f t="shared" si="0"/>
        <v>109</v>
      </c>
      <c r="W3" s="62">
        <f t="shared" si="0"/>
        <v>61</v>
      </c>
      <c r="X3" s="62">
        <f t="shared" si="0"/>
        <v>116</v>
      </c>
      <c r="Y3" s="62">
        <f t="shared" si="0"/>
        <v>49</v>
      </c>
      <c r="Z3" s="62">
        <f t="shared" si="0"/>
        <v>135</v>
      </c>
      <c r="AA3" s="62">
        <f t="shared" si="0"/>
        <v>103</v>
      </c>
      <c r="AB3" s="62">
        <f t="shared" si="0"/>
        <v>132</v>
      </c>
      <c r="AC3" s="62">
        <f t="shared" si="0"/>
        <v>438</v>
      </c>
      <c r="AD3" s="62">
        <f t="shared" si="0"/>
        <v>18</v>
      </c>
      <c r="AE3" s="62">
        <f t="shared" si="0"/>
        <v>294</v>
      </c>
      <c r="AF3" s="62">
        <f t="shared" si="0"/>
        <v>5</v>
      </c>
      <c r="AG3" s="62">
        <f t="shared" ref="AG3" si="1">AG308+AG263+AG214+AG185+AG109+AG27+AG321</f>
        <v>61</v>
      </c>
    </row>
    <row r="4" spans="1:34" ht="37.5" customHeight="1" x14ac:dyDescent="0.2">
      <c r="A4" s="383" t="s">
        <v>324</v>
      </c>
      <c r="B4" s="400" t="s">
        <v>324</v>
      </c>
      <c r="C4" s="160" t="s">
        <v>18</v>
      </c>
      <c r="D4" s="229" t="s">
        <v>491</v>
      </c>
      <c r="E4" s="26">
        <f>VLOOKUP($C4,Banco!$A$3:$AZ$322,HLOOKUP(E$2,Banco!$A$1:$AZ$2,2,FALSE),FALSE)</f>
        <v>6469</v>
      </c>
      <c r="F4" s="26">
        <f>VLOOKUP($C4,Banco!$A$3:$AZ$322,HLOOKUP(F$2,Banco!$A$1:$AZ$2,2,FALSE),FALSE)</f>
        <v>6900</v>
      </c>
      <c r="G4" s="26">
        <f>VLOOKUP($C4,Banco!$A$3:$AZ$322,HLOOKUP(G$2,Banco!$A$1:$AZ$2,2,FALSE),FALSE)</f>
        <v>6469</v>
      </c>
      <c r="H4" s="113">
        <f>VLOOKUP($C4,Banco!$A$3:$AZ$322,HLOOKUP(H$2,Banco!$A$1:$AZ$2,2,FALSE),FALSE)</f>
        <v>1</v>
      </c>
      <c r="I4" s="26">
        <f>VLOOKUP($C4,Banco!$A$3:$AZ$322,HLOOKUP(I$2,Banco!$A$1:$AZ$2,2,FALSE),FALSE)</f>
        <v>3</v>
      </c>
      <c r="J4" s="26">
        <f>VLOOKUP($C4,Banco!$A$3:$AZ$322,HLOOKUP(J$2,Banco!$A$1:$AZ$2,2,FALSE),FALSE)</f>
        <v>2</v>
      </c>
      <c r="K4" s="26">
        <f>VLOOKUP($C4,Banco!$A$3:$AZ$322,HLOOKUP(K$2,Banco!$A$1:$AZ$2,2,FALSE),FALSE)</f>
        <v>2</v>
      </c>
      <c r="L4" s="26">
        <f>VLOOKUP($C4,Banco!$A$3:$AZ$322,HLOOKUP(L$2,Banco!$A$1:$AZ$2,2,FALSE),FALSE)</f>
        <v>0</v>
      </c>
      <c r="M4" s="113">
        <f>VLOOKUP($C4,Banco!$A$3:$AZ$322,HLOOKUP(M$2,Banco!$A$1:$AZ$2,2,FALSE),FALSE)</f>
        <v>1</v>
      </c>
      <c r="N4" s="26">
        <f>VLOOKUP($C4,Banco!$A$3:$AZ$322,HLOOKUP(N$2,Banco!$A$1:$AZ$2,2,FALSE),FALSE)</f>
        <v>0</v>
      </c>
      <c r="O4" s="26">
        <f>VLOOKUP($C4,Banco!$A$3:$AZ$322,HLOOKUP(O$2,Banco!$A$1:$AZ$2,2,FALSE),FALSE)</f>
        <v>0</v>
      </c>
      <c r="P4" s="26">
        <f>VLOOKUP($C4,Banco!$A$3:$AZ$322,HLOOKUP(P$2,Banco!$A$1:$AZ$2,2,FALSE),FALSE)</f>
        <v>2</v>
      </c>
      <c r="Q4" s="26">
        <f>VLOOKUP($C4,Banco!$A$3:$AZ$322,HLOOKUP(Q$2,Banco!$A$1:$AZ$2,2,FALSE),FALSE)</f>
        <v>0</v>
      </c>
      <c r="R4" s="26">
        <f>VLOOKUP($C4,Banco!$A$3:$AZ$322,HLOOKUP(R$2,Banco!$A$1:$AZ$2,2,FALSE),FALSE)</f>
        <v>0</v>
      </c>
      <c r="S4" s="26">
        <f>VLOOKUP($C4,Banco!$A$3:$AZ$322,HLOOKUP(S$2,Banco!$A$1:$AZ$2,2,FALSE),FALSE)</f>
        <v>16</v>
      </c>
      <c r="T4" s="26">
        <f>VLOOKUP($C4,Banco!$A$3:$AZ$322,HLOOKUP(T$2,Banco!$A$1:$AZ$2,2,FALSE),FALSE)</f>
        <v>13</v>
      </c>
      <c r="U4" s="26" t="str">
        <f>VLOOKUP($C4,Banco!$A$3:$AZ$322,HLOOKUP(U$2,Banco!$A$1:$AZ$2,2,FALSE),FALSE)</f>
        <v>-</v>
      </c>
      <c r="V4" s="26">
        <f>VLOOKUP($C4,Banco!$A$3:$AZ$322,HLOOKUP(V$2,Banco!$A$1:$AZ$2,2,FALSE),FALSE)</f>
        <v>0</v>
      </c>
      <c r="W4" s="26">
        <f>VLOOKUP($C4,Banco!$A$3:$AZ$322,HLOOKUP(W$2,Banco!$A$1:$AZ$2,2,FALSE),FALSE)</f>
        <v>0</v>
      </c>
      <c r="X4" s="26">
        <f>VLOOKUP($C4,Banco!$A$3:$AZ$322,HLOOKUP(X$2,Banco!$A$1:$AZ$2,2,FALSE),FALSE)</f>
        <v>1</v>
      </c>
      <c r="Y4" s="66" t="str">
        <f>VLOOKUP($C4,Banco!$A$3:$AZ$322,HLOOKUP(Y$2,Banco!$A$1:$AZ$2,2,FALSE),FALSE)</f>
        <v>Ref. Santo Amaro da Imperariz</v>
      </c>
      <c r="Z4" s="66">
        <f>VLOOKUP($C4,Banco!$A$3:$AZ$322,HLOOKUP(Z$2,Banco!$A$1:$AZ$2,2,FALSE),FALSE)</f>
        <v>0</v>
      </c>
      <c r="AA4" s="66" t="str">
        <f>VLOOKUP($C4,Banco!$A$3:$AZ$322,HLOOKUP(AA$2,Banco!$A$1:$AZ$2,2,FALSE),FALSE)</f>
        <v>Encaminha p/ Santo Amaro da Imperatriz</v>
      </c>
      <c r="AB4" s="66" t="str">
        <f>VLOOKUP($C4,Banco!$A$3:$AZ$322,HLOOKUP(AB$2,Banco!$A$1:$AZ$2,2,FALSE),FALSE)</f>
        <v>-</v>
      </c>
      <c r="AC4" s="66">
        <f>VLOOKUP($C4,Banco!$A$3:$AZ$322,HLOOKUP(AC$2,Banco!$A$1:$AZ$2,2,FALSE),FALSE)</f>
        <v>0</v>
      </c>
      <c r="AD4" s="66">
        <f>VLOOKUP($C4,Banco!$A$3:$AZ$322,HLOOKUP(AD$2,Banco!$A$1:$AZ$2,2,FALSE),FALSE)</f>
        <v>0</v>
      </c>
      <c r="AE4" s="66" t="str">
        <f>VLOOKUP($C4,Banco!$A$3:$AZ$322,HLOOKUP(AE$2,Banco!$A$1:$AZ$2,2,FALSE),FALSE)</f>
        <v>X</v>
      </c>
      <c r="AF4" s="66">
        <f>VLOOKUP($C4,Banco!$A$3:$AZ$322,HLOOKUP(AF$2,Banco!$A$1:$AZ$2,2,FALSE),FALSE)</f>
        <v>0</v>
      </c>
      <c r="AG4" s="66">
        <f>VLOOKUP($C4,Banco!$A$3:$AZ$322,HLOOKUP(AG$2,Banco!$A$1:$AZ$2,2,FALSE),FALSE)</f>
        <v>0</v>
      </c>
    </row>
    <row r="5" spans="1:34" ht="11.25" customHeight="1" x14ac:dyDescent="0.2">
      <c r="A5" s="384"/>
      <c r="B5" s="401"/>
      <c r="C5" s="161" t="s">
        <v>19</v>
      </c>
      <c r="D5" s="198" t="s">
        <v>491</v>
      </c>
      <c r="E5" s="32">
        <f>VLOOKUP($C5,Banco!$A$3:$AZ$322,HLOOKUP(E$2,Banco!$A$1:$AZ$2,2,FALSE),FALSE)</f>
        <v>10036</v>
      </c>
      <c r="F5" s="32">
        <f>VLOOKUP($C5,Banco!$A$3:$AZ$322,HLOOKUP(F$2,Banco!$A$1:$AZ$2,2,FALSE),FALSE)</f>
        <v>10350</v>
      </c>
      <c r="G5" s="32">
        <f>VLOOKUP($C5,Banco!$A$3:$AZ$322,HLOOKUP(G$2,Banco!$A$1:$AZ$2,2,FALSE),FALSE)</f>
        <v>10036</v>
      </c>
      <c r="H5" s="114">
        <f>VLOOKUP($C5,Banco!$A$3:$AZ$322,HLOOKUP(H$2,Banco!$A$1:$AZ$2,2,FALSE),FALSE)</f>
        <v>1</v>
      </c>
      <c r="I5" s="32">
        <f>VLOOKUP($C5,Banco!$A$3:$AZ$322,HLOOKUP(I$2,Banco!$A$1:$AZ$2,2,FALSE),FALSE)</f>
        <v>5</v>
      </c>
      <c r="J5" s="32">
        <f>VLOOKUP($C5,Banco!$A$3:$AZ$322,HLOOKUP(J$2,Banco!$A$1:$AZ$2,2,FALSE),FALSE)</f>
        <v>3</v>
      </c>
      <c r="K5" s="32">
        <f>VLOOKUP($C5,Banco!$A$3:$AZ$322,HLOOKUP(K$2,Banco!$A$1:$AZ$2,2,FALSE),FALSE)</f>
        <v>3</v>
      </c>
      <c r="L5" s="32">
        <f>VLOOKUP($C5,Banco!$A$3:$AZ$322,HLOOKUP(L$2,Banco!$A$1:$AZ$2,2,FALSE),FALSE)</f>
        <v>0</v>
      </c>
      <c r="M5" s="114">
        <f>VLOOKUP($C5,Banco!$A$3:$AZ$322,HLOOKUP(M$2,Banco!$A$1:$AZ$2,2,FALSE),FALSE)</f>
        <v>1</v>
      </c>
      <c r="N5" s="32">
        <f>VLOOKUP($C5,Banco!$A$3:$AZ$322,HLOOKUP(N$2,Banco!$A$1:$AZ$2,2,FALSE),FALSE)</f>
        <v>0</v>
      </c>
      <c r="O5" s="32">
        <f>VLOOKUP($C5,Banco!$A$3:$AZ$322,HLOOKUP(O$2,Banco!$A$1:$AZ$2,2,FALSE),FALSE)</f>
        <v>0</v>
      </c>
      <c r="P5" s="32">
        <f>VLOOKUP($C5,Banco!$A$3:$AZ$322,HLOOKUP(P$2,Banco!$A$1:$AZ$2,2,FALSE),FALSE)</f>
        <v>3</v>
      </c>
      <c r="Q5" s="32">
        <f>VLOOKUP($C5,Banco!$A$3:$AZ$322,HLOOKUP(Q$2,Banco!$A$1:$AZ$2,2,FALSE),FALSE)</f>
        <v>0</v>
      </c>
      <c r="R5" s="32">
        <f>VLOOKUP($C5,Banco!$A$3:$AZ$322,HLOOKUP(R$2,Banco!$A$1:$AZ$2,2,FALSE),FALSE)</f>
        <v>0</v>
      </c>
      <c r="S5" s="32">
        <f>VLOOKUP($C5,Banco!$A$3:$AZ$322,HLOOKUP(S$2,Banco!$A$1:$AZ$2,2,FALSE),FALSE)</f>
        <v>25</v>
      </c>
      <c r="T5" s="32">
        <f>VLOOKUP($C5,Banco!$A$3:$AZ$322,HLOOKUP(T$2,Banco!$A$1:$AZ$2,2,FALSE),FALSE)</f>
        <v>22</v>
      </c>
      <c r="U5" s="32" t="str">
        <f>VLOOKUP($C5,Banco!$A$3:$AZ$322,HLOOKUP(U$2,Banco!$A$1:$AZ$2,2,FALSE),FALSE)</f>
        <v>-</v>
      </c>
      <c r="V5" s="32">
        <f>VLOOKUP($C5,Banco!$A$3:$AZ$322,HLOOKUP(V$2,Banco!$A$1:$AZ$2,2,FALSE),FALSE)</f>
        <v>0</v>
      </c>
      <c r="W5" s="32">
        <f>VLOOKUP($C5,Banco!$A$3:$AZ$322,HLOOKUP(W$2,Banco!$A$1:$AZ$2,2,FALSE),FALSE)</f>
        <v>1</v>
      </c>
      <c r="X5" s="32">
        <f>VLOOKUP($C5,Banco!$A$3:$AZ$322,HLOOKUP(X$2,Banco!$A$1:$AZ$2,2,FALSE),FALSE)</f>
        <v>0</v>
      </c>
      <c r="Y5" s="67" t="str">
        <f>VLOOKUP($C5,Banco!$A$3:$AZ$322,HLOOKUP(Y$2,Banco!$A$1:$AZ$2,2,FALSE),FALSE)</f>
        <v>Ref. UFSC</v>
      </c>
      <c r="Z5" s="67">
        <f>VLOOKUP($C5,Banco!$A$3:$AZ$322,HLOOKUP(Z$2,Banco!$A$1:$AZ$2,2,FALSE),FALSE)</f>
        <v>0</v>
      </c>
      <c r="AA5" s="67" t="str">
        <f>VLOOKUP($C5,Banco!$A$3:$AZ$322,HLOOKUP(AA$2,Banco!$A$1:$AZ$2,2,FALSE),FALSE)</f>
        <v>-</v>
      </c>
      <c r="AB5" s="67" t="str">
        <f>VLOOKUP($C5,Banco!$A$3:$AZ$322,HLOOKUP(AB$2,Banco!$A$1:$AZ$2,2,FALSE),FALSE)</f>
        <v>-</v>
      </c>
      <c r="AC5" s="67">
        <f>VLOOKUP($C5,Banco!$A$3:$AZ$322,HLOOKUP(AC$2,Banco!$A$1:$AZ$2,2,FALSE),FALSE)</f>
        <v>1</v>
      </c>
      <c r="AD5" s="67">
        <f>VLOOKUP($C5,Banco!$A$3:$AZ$322,HLOOKUP(AD$2,Banco!$A$1:$AZ$2,2,FALSE),FALSE)</f>
        <v>0</v>
      </c>
      <c r="AE5" s="67" t="str">
        <f>VLOOKUP($C5,Banco!$A$3:$AZ$322,HLOOKUP(AE$2,Banco!$A$1:$AZ$2,2,FALSE),FALSE)</f>
        <v>X</v>
      </c>
      <c r="AF5" s="67">
        <f>VLOOKUP($C5,Banco!$A$3:$AZ$322,HLOOKUP(AF$2,Banco!$A$1:$AZ$2,2,FALSE),FALSE)</f>
        <v>0</v>
      </c>
      <c r="AG5" s="67">
        <f>VLOOKUP($C5,Banco!$A$3:$AZ$322,HLOOKUP(AG$2,Banco!$A$1:$AZ$2,2,FALSE),FALSE)</f>
        <v>0</v>
      </c>
    </row>
    <row r="6" spans="1:34" ht="39" customHeight="1" x14ac:dyDescent="0.2">
      <c r="A6" s="384"/>
      <c r="B6" s="401"/>
      <c r="C6" s="162" t="s">
        <v>22</v>
      </c>
      <c r="D6" s="198" t="s">
        <v>491</v>
      </c>
      <c r="E6" s="25">
        <f>VLOOKUP($C6,Banco!$A$3:$AZ$322,HLOOKUP(E$2,Banco!$A$1:$AZ$2,2,FALSE),FALSE)</f>
        <v>4801</v>
      </c>
      <c r="F6" s="25">
        <f>VLOOKUP($C6,Banco!$A$3:$AZ$322,HLOOKUP(F$2,Banco!$A$1:$AZ$2,2,FALSE),FALSE)</f>
        <v>6900</v>
      </c>
      <c r="G6" s="25">
        <f>VLOOKUP($C6,Banco!$A$3:$AZ$322,HLOOKUP(G$2,Banco!$A$1:$AZ$2,2,FALSE),FALSE)</f>
        <v>4801</v>
      </c>
      <c r="H6" s="115">
        <f>VLOOKUP($C6,Banco!$A$3:$AZ$322,HLOOKUP(H$2,Banco!$A$1:$AZ$2,2,FALSE),FALSE)</f>
        <v>1</v>
      </c>
      <c r="I6" s="25">
        <f>VLOOKUP($C6,Banco!$A$3:$AZ$322,HLOOKUP(I$2,Banco!$A$1:$AZ$2,2,FALSE),FALSE)</f>
        <v>2</v>
      </c>
      <c r="J6" s="25">
        <f>VLOOKUP($C6,Banco!$A$3:$AZ$322,HLOOKUP(J$2,Banco!$A$1:$AZ$2,2,FALSE),FALSE)</f>
        <v>2</v>
      </c>
      <c r="K6" s="25">
        <f>VLOOKUP($C6,Banco!$A$3:$AZ$322,HLOOKUP(K$2,Banco!$A$1:$AZ$2,2,FALSE),FALSE)</f>
        <v>2</v>
      </c>
      <c r="L6" s="25">
        <f>VLOOKUP($C6,Banco!$A$3:$AZ$322,HLOOKUP(L$2,Banco!$A$1:$AZ$2,2,FALSE),FALSE)</f>
        <v>0</v>
      </c>
      <c r="M6" s="115">
        <f>VLOOKUP($C6,Banco!$A$3:$AZ$322,HLOOKUP(M$2,Banco!$A$1:$AZ$2,2,FALSE),FALSE)</f>
        <v>1</v>
      </c>
      <c r="N6" s="25">
        <f>VLOOKUP($C6,Banco!$A$3:$AZ$322,HLOOKUP(N$2,Banco!$A$1:$AZ$2,2,FALSE),FALSE)</f>
        <v>0</v>
      </c>
      <c r="O6" s="25">
        <f>VLOOKUP($C6,Banco!$A$3:$AZ$322,HLOOKUP(O$2,Banco!$A$1:$AZ$2,2,FALSE),FALSE)</f>
        <v>0</v>
      </c>
      <c r="P6" s="25">
        <f>VLOOKUP($C6,Banco!$A$3:$AZ$322,HLOOKUP(P$2,Banco!$A$1:$AZ$2,2,FALSE),FALSE)</f>
        <v>2</v>
      </c>
      <c r="Q6" s="25">
        <f>VLOOKUP($C6,Banco!$A$3:$AZ$322,HLOOKUP(Q$2,Banco!$A$1:$AZ$2,2,FALSE),FALSE)</f>
        <v>0</v>
      </c>
      <c r="R6" s="25">
        <f>VLOOKUP($C6,Banco!$A$3:$AZ$322,HLOOKUP(R$2,Banco!$A$1:$AZ$2,2,FALSE),FALSE)</f>
        <v>0</v>
      </c>
      <c r="S6" s="25">
        <f>VLOOKUP($C6,Banco!$A$3:$AZ$322,HLOOKUP(S$2,Banco!$A$1:$AZ$2,2,FALSE),FALSE)</f>
        <v>12</v>
      </c>
      <c r="T6" s="25">
        <f>VLOOKUP($C6,Banco!$A$3:$AZ$322,HLOOKUP(T$2,Banco!$A$1:$AZ$2,2,FALSE),FALSE)</f>
        <v>15</v>
      </c>
      <c r="U6" s="25" t="str">
        <f>VLOOKUP($C6,Banco!$A$3:$AZ$322,HLOOKUP(U$2,Banco!$A$1:$AZ$2,2,FALSE),FALSE)</f>
        <v>-</v>
      </c>
      <c r="V6" s="25">
        <f>VLOOKUP($C6,Banco!$A$3:$AZ$322,HLOOKUP(V$2,Banco!$A$1:$AZ$2,2,FALSE),FALSE)</f>
        <v>0</v>
      </c>
      <c r="W6" s="25">
        <f>VLOOKUP($C6,Banco!$A$3:$AZ$322,HLOOKUP(W$2,Banco!$A$1:$AZ$2,2,FALSE),FALSE)</f>
        <v>0</v>
      </c>
      <c r="X6" s="25">
        <f>VLOOKUP($C6,Banco!$A$3:$AZ$322,HLOOKUP(X$2,Banco!$A$1:$AZ$2,2,FALSE),FALSE)</f>
        <v>1</v>
      </c>
      <c r="Y6" s="79" t="str">
        <f>VLOOKUP($C6,Banco!$A$3:$AZ$322,HLOOKUP(Y$2,Banco!$A$1:$AZ$2,2,FALSE),FALSE)</f>
        <v>Ref. UFSC</v>
      </c>
      <c r="Z6" s="79">
        <f>VLOOKUP($C6,Banco!$A$3:$AZ$322,HLOOKUP(Z$2,Banco!$A$1:$AZ$2,2,FALSE),FALSE)</f>
        <v>0</v>
      </c>
      <c r="AA6" s="79" t="str">
        <f>VLOOKUP($C6,Banco!$A$3:$AZ$322,HLOOKUP(AA$2,Banco!$A$1:$AZ$2,2,FALSE),FALSE)</f>
        <v>Encaminha p/ Santo Amaro da Imperatriz</v>
      </c>
      <c r="AB6" s="79" t="str">
        <f>VLOOKUP($C6,Banco!$A$3:$AZ$322,HLOOKUP(AB$2,Banco!$A$1:$AZ$2,2,FALSE),FALSE)</f>
        <v>-</v>
      </c>
      <c r="AC6" s="79">
        <f>VLOOKUP($C6,Banco!$A$3:$AZ$322,HLOOKUP(AC$2,Banco!$A$1:$AZ$2,2,FALSE),FALSE)</f>
        <v>0</v>
      </c>
      <c r="AD6" s="79">
        <f>VLOOKUP($C6,Banco!$A$3:$AZ$322,HLOOKUP(AD$2,Banco!$A$1:$AZ$2,2,FALSE),FALSE)</f>
        <v>0</v>
      </c>
      <c r="AE6" s="79" t="str">
        <f>VLOOKUP($C6,Banco!$A$3:$AZ$322,HLOOKUP(AE$2,Banco!$A$1:$AZ$2,2,FALSE),FALSE)</f>
        <v>X</v>
      </c>
      <c r="AF6" s="79">
        <f>VLOOKUP($C6,Banco!$A$3:$AZ$322,HLOOKUP(AF$2,Banco!$A$1:$AZ$2,2,FALSE),FALSE)</f>
        <v>0</v>
      </c>
      <c r="AG6" s="79">
        <f>VLOOKUP($C6,Banco!$A$3:$AZ$322,HLOOKUP(AG$2,Banco!$A$1:$AZ$2,2,FALSE),FALSE)</f>
        <v>0</v>
      </c>
    </row>
    <row r="7" spans="1:34" ht="39.75" customHeight="1" x14ac:dyDescent="0.2">
      <c r="A7" s="384"/>
      <c r="B7" s="401"/>
      <c r="C7" s="161" t="s">
        <v>24</v>
      </c>
      <c r="D7" s="198" t="s">
        <v>491</v>
      </c>
      <c r="E7" s="32">
        <f>VLOOKUP($C7,Banco!$A$3:$AZ$322,HLOOKUP(E$2,Banco!$A$1:$AZ$2,2,FALSE),FALSE)</f>
        <v>3232</v>
      </c>
      <c r="F7" s="32">
        <f>VLOOKUP($C7,Banco!$A$3:$AZ$322,HLOOKUP(F$2,Banco!$A$1:$AZ$2,2,FALSE),FALSE)</f>
        <v>3450</v>
      </c>
      <c r="G7" s="32">
        <f>VLOOKUP($C7,Banco!$A$3:$AZ$322,HLOOKUP(G$2,Banco!$A$1:$AZ$2,2,FALSE),FALSE)</f>
        <v>3232</v>
      </c>
      <c r="H7" s="114">
        <f>VLOOKUP($C7,Banco!$A$3:$AZ$322,HLOOKUP(H$2,Banco!$A$1:$AZ$2,2,FALSE),FALSE)</f>
        <v>1</v>
      </c>
      <c r="I7" s="32">
        <f>VLOOKUP($C7,Banco!$A$3:$AZ$322,HLOOKUP(I$2,Banco!$A$1:$AZ$2,2,FALSE),FALSE)</f>
        <v>2</v>
      </c>
      <c r="J7" s="32">
        <f>VLOOKUP($C7,Banco!$A$3:$AZ$322,HLOOKUP(J$2,Banco!$A$1:$AZ$2,2,FALSE),FALSE)</f>
        <v>1</v>
      </c>
      <c r="K7" s="32">
        <f>VLOOKUP($C7,Banco!$A$3:$AZ$322,HLOOKUP(K$2,Banco!$A$1:$AZ$2,2,FALSE),FALSE)</f>
        <v>1</v>
      </c>
      <c r="L7" s="32">
        <f>VLOOKUP($C7,Banco!$A$3:$AZ$322,HLOOKUP(L$2,Banco!$A$1:$AZ$2,2,FALSE),FALSE)</f>
        <v>0</v>
      </c>
      <c r="M7" s="114">
        <f>VLOOKUP($C7,Banco!$A$3:$AZ$322,HLOOKUP(M$2,Banco!$A$1:$AZ$2,2,FALSE),FALSE)</f>
        <v>1</v>
      </c>
      <c r="N7" s="32">
        <f>VLOOKUP($C7,Banco!$A$3:$AZ$322,HLOOKUP(N$2,Banco!$A$1:$AZ$2,2,FALSE),FALSE)</f>
        <v>0</v>
      </c>
      <c r="O7" s="32">
        <f>VLOOKUP($C7,Banco!$A$3:$AZ$322,HLOOKUP(O$2,Banco!$A$1:$AZ$2,2,FALSE),FALSE)</f>
        <v>0</v>
      </c>
      <c r="P7" s="32">
        <f>VLOOKUP($C7,Banco!$A$3:$AZ$322,HLOOKUP(P$2,Banco!$A$1:$AZ$2,2,FALSE),FALSE)</f>
        <v>1</v>
      </c>
      <c r="Q7" s="32">
        <f>VLOOKUP($C7,Banco!$A$3:$AZ$322,HLOOKUP(Q$2,Banco!$A$1:$AZ$2,2,FALSE),FALSE)</f>
        <v>0</v>
      </c>
      <c r="R7" s="32">
        <f>VLOOKUP($C7,Banco!$A$3:$AZ$322,HLOOKUP(R$2,Banco!$A$1:$AZ$2,2,FALSE),FALSE)</f>
        <v>0</v>
      </c>
      <c r="S7" s="32">
        <f>VLOOKUP($C7,Banco!$A$3:$AZ$322,HLOOKUP(S$2,Banco!$A$1:$AZ$2,2,FALSE),FALSE)</f>
        <v>8</v>
      </c>
      <c r="T7" s="32">
        <f>VLOOKUP($C7,Banco!$A$3:$AZ$322,HLOOKUP(T$2,Banco!$A$1:$AZ$2,2,FALSE),FALSE)</f>
        <v>8</v>
      </c>
      <c r="U7" s="32" t="str">
        <f>VLOOKUP($C7,Banco!$A$3:$AZ$322,HLOOKUP(U$2,Banco!$A$1:$AZ$2,2,FALSE),FALSE)</f>
        <v>-</v>
      </c>
      <c r="V7" s="32">
        <f>VLOOKUP($C7,Banco!$A$3:$AZ$322,HLOOKUP(V$2,Banco!$A$1:$AZ$2,2,FALSE),FALSE)</f>
        <v>0</v>
      </c>
      <c r="W7" s="32">
        <f>VLOOKUP($C7,Banco!$A$3:$AZ$322,HLOOKUP(W$2,Banco!$A$1:$AZ$2,2,FALSE),FALSE)</f>
        <v>0</v>
      </c>
      <c r="X7" s="32">
        <f>VLOOKUP($C7,Banco!$A$3:$AZ$322,HLOOKUP(X$2,Banco!$A$1:$AZ$2,2,FALSE),FALSE)</f>
        <v>1</v>
      </c>
      <c r="Y7" s="80" t="str">
        <f>VLOOKUP($C7,Banco!$A$3:$AZ$322,HLOOKUP(Y$2,Banco!$A$1:$AZ$2,2,FALSE),FALSE)</f>
        <v>Ref. Ufsc</v>
      </c>
      <c r="Z7" s="80">
        <f>VLOOKUP($C7,Banco!$A$3:$AZ$322,HLOOKUP(Z$2,Banco!$A$1:$AZ$2,2,FALSE),FALSE)</f>
        <v>0</v>
      </c>
      <c r="AA7" s="80" t="str">
        <f>VLOOKUP($C7,Banco!$A$3:$AZ$322,HLOOKUP(AA$2,Banco!$A$1:$AZ$2,2,FALSE),FALSE)</f>
        <v>Encaminha p/ Santo Amaro da Imperatriz</v>
      </c>
      <c r="AB7" s="80" t="str">
        <f>VLOOKUP($C7,Banco!$A$3:$AZ$322,HLOOKUP(AB$2,Banco!$A$1:$AZ$2,2,FALSE),FALSE)</f>
        <v>-</v>
      </c>
      <c r="AC7" s="80">
        <f>VLOOKUP($C7,Banco!$A$3:$AZ$322,HLOOKUP(AC$2,Banco!$A$1:$AZ$2,2,FALSE),FALSE)</f>
        <v>0</v>
      </c>
      <c r="AD7" s="80">
        <f>VLOOKUP($C7,Banco!$A$3:$AZ$322,HLOOKUP(AD$2,Banco!$A$1:$AZ$2,2,FALSE),FALSE)</f>
        <v>0</v>
      </c>
      <c r="AE7" s="80" t="str">
        <f>VLOOKUP($C7,Banco!$A$3:$AZ$322,HLOOKUP(AE$2,Banco!$A$1:$AZ$2,2,FALSE),FALSE)</f>
        <v>X</v>
      </c>
      <c r="AF7" s="80">
        <f>VLOOKUP($C7,Banco!$A$3:$AZ$322,HLOOKUP(AF$2,Banco!$A$1:$AZ$2,2,FALSE),FALSE)</f>
        <v>0</v>
      </c>
      <c r="AG7" s="80">
        <f>VLOOKUP($C7,Banco!$A$3:$AZ$322,HLOOKUP(AG$2,Banco!$A$1:$AZ$2,2,FALSE),FALSE)</f>
        <v>0</v>
      </c>
    </row>
    <row r="8" spans="1:34" x14ac:dyDescent="0.2">
      <c r="A8" s="384"/>
      <c r="B8" s="401"/>
      <c r="C8" s="162" t="s">
        <v>25</v>
      </c>
      <c r="D8" s="198" t="s">
        <v>491</v>
      </c>
      <c r="E8" s="25">
        <f>VLOOKUP($C8,Banco!$A$3:$AZ$322,HLOOKUP(E$2,Banco!$A$1:$AZ$2,2,FALSE),FALSE)</f>
        <v>8513</v>
      </c>
      <c r="F8" s="25">
        <f>VLOOKUP($C8,Banco!$A$3:$AZ$322,HLOOKUP(F$2,Banco!$A$1:$AZ$2,2,FALSE),FALSE)</f>
        <v>10350</v>
      </c>
      <c r="G8" s="25">
        <f>VLOOKUP($C8,Banco!$A$3:$AZ$322,HLOOKUP(G$2,Banco!$A$1:$AZ$2,2,FALSE),FALSE)</f>
        <v>8513</v>
      </c>
      <c r="H8" s="115">
        <f>VLOOKUP($C8,Banco!$A$3:$AZ$322,HLOOKUP(H$2,Banco!$A$1:$AZ$2,2,FALSE),FALSE)</f>
        <v>1</v>
      </c>
      <c r="I8" s="25">
        <f>VLOOKUP($C8,Banco!$A$3:$AZ$322,HLOOKUP(I$2,Banco!$A$1:$AZ$2,2,FALSE),FALSE)</f>
        <v>4</v>
      </c>
      <c r="J8" s="25">
        <f>VLOOKUP($C8,Banco!$A$3:$AZ$322,HLOOKUP(J$2,Banco!$A$1:$AZ$2,2,FALSE),FALSE)</f>
        <v>3</v>
      </c>
      <c r="K8" s="25">
        <f>VLOOKUP($C8,Banco!$A$3:$AZ$322,HLOOKUP(K$2,Banco!$A$1:$AZ$2,2,FALSE),FALSE)</f>
        <v>1</v>
      </c>
      <c r="L8" s="25">
        <f>VLOOKUP($C8,Banco!$A$3:$AZ$322,HLOOKUP(L$2,Banco!$A$1:$AZ$2,2,FALSE),FALSE)</f>
        <v>0</v>
      </c>
      <c r="M8" s="115">
        <f>VLOOKUP($C8,Banco!$A$3:$AZ$322,HLOOKUP(M$2,Banco!$A$1:$AZ$2,2,FALSE),FALSE)</f>
        <v>0.40050000000000002</v>
      </c>
      <c r="N8" s="25">
        <f>VLOOKUP($C8,Banco!$A$3:$AZ$322,HLOOKUP(N$2,Banco!$A$1:$AZ$2,2,FALSE),FALSE)</f>
        <v>0</v>
      </c>
      <c r="O8" s="25">
        <f>VLOOKUP($C8,Banco!$A$3:$AZ$322,HLOOKUP(O$2,Banco!$A$1:$AZ$2,2,FALSE),FALSE)</f>
        <v>0</v>
      </c>
      <c r="P8" s="25">
        <f>VLOOKUP($C8,Banco!$A$3:$AZ$322,HLOOKUP(P$2,Banco!$A$1:$AZ$2,2,FALSE),FALSE)</f>
        <v>3</v>
      </c>
      <c r="Q8" s="25">
        <f>VLOOKUP($C8,Banco!$A$3:$AZ$322,HLOOKUP(Q$2,Banco!$A$1:$AZ$2,2,FALSE),FALSE)</f>
        <v>0</v>
      </c>
      <c r="R8" s="25">
        <f>VLOOKUP($C8,Banco!$A$3:$AZ$322,HLOOKUP(R$2,Banco!$A$1:$AZ$2,2,FALSE),FALSE)</f>
        <v>0</v>
      </c>
      <c r="S8" s="25">
        <f>VLOOKUP($C8,Banco!$A$3:$AZ$322,HLOOKUP(S$2,Banco!$A$1:$AZ$2,2,FALSE),FALSE)</f>
        <v>21</v>
      </c>
      <c r="T8" s="25">
        <f>VLOOKUP($C8,Banco!$A$3:$AZ$322,HLOOKUP(T$2,Banco!$A$1:$AZ$2,2,FALSE),FALSE)</f>
        <v>19</v>
      </c>
      <c r="U8" s="25" t="str">
        <f>VLOOKUP($C8,Banco!$A$3:$AZ$322,HLOOKUP(U$2,Banco!$A$1:$AZ$2,2,FALSE),FALSE)</f>
        <v>-</v>
      </c>
      <c r="V8" s="25">
        <f>VLOOKUP($C8,Banco!$A$3:$AZ$322,HLOOKUP(V$2,Banco!$A$1:$AZ$2,2,FALSE),FALSE)</f>
        <v>0</v>
      </c>
      <c r="W8" s="25">
        <f>VLOOKUP($C8,Banco!$A$3:$AZ$322,HLOOKUP(W$2,Banco!$A$1:$AZ$2,2,FALSE),FALSE)</f>
        <v>1</v>
      </c>
      <c r="X8" s="25">
        <f>VLOOKUP($C8,Banco!$A$3:$AZ$322,HLOOKUP(X$2,Banco!$A$1:$AZ$2,2,FALSE),FALSE)</f>
        <v>0</v>
      </c>
      <c r="Y8" s="79" t="str">
        <f>VLOOKUP($C8,Banco!$A$3:$AZ$322,HLOOKUP(Y$2,Banco!$A$1:$AZ$2,2,FALSE),FALSE)</f>
        <v>Ref. Biguaçu</v>
      </c>
      <c r="Z8" s="79">
        <f>VLOOKUP($C8,Banco!$A$3:$AZ$322,HLOOKUP(Z$2,Banco!$A$1:$AZ$2,2,FALSE),FALSE)</f>
        <v>0</v>
      </c>
      <c r="AA8" s="79" t="str">
        <f>VLOOKUP($C8,Banco!$A$3:$AZ$322,HLOOKUP(AA$2,Banco!$A$1:$AZ$2,2,FALSE),FALSE)</f>
        <v>-</v>
      </c>
      <c r="AB8" s="79" t="str">
        <f>VLOOKUP($C8,Banco!$A$3:$AZ$322,HLOOKUP(AB$2,Banco!$A$1:$AZ$2,2,FALSE),FALSE)</f>
        <v>-</v>
      </c>
      <c r="AC8" s="79">
        <f>VLOOKUP($C8,Banco!$A$3:$AZ$322,HLOOKUP(AC$2,Banco!$A$1:$AZ$2,2,FALSE),FALSE)</f>
        <v>1</v>
      </c>
      <c r="AD8" s="79">
        <f>VLOOKUP($C8,Banco!$A$3:$AZ$322,HLOOKUP(AD$2,Banco!$A$1:$AZ$2,2,FALSE),FALSE)</f>
        <v>0</v>
      </c>
      <c r="AE8" s="79" t="str">
        <f>VLOOKUP($C8,Banco!$A$3:$AZ$322,HLOOKUP(AE$2,Banco!$A$1:$AZ$2,2,FALSE),FALSE)</f>
        <v>X</v>
      </c>
      <c r="AF8" s="79">
        <f>VLOOKUP($C8,Banco!$A$3:$AZ$322,HLOOKUP(AF$2,Banco!$A$1:$AZ$2,2,FALSE),FALSE)</f>
        <v>0</v>
      </c>
      <c r="AG8" s="79">
        <f>VLOOKUP($C8,Banco!$A$3:$AZ$322,HLOOKUP(AG$2,Banco!$A$1:$AZ$2,2,FALSE),FALSE)</f>
        <v>0</v>
      </c>
    </row>
    <row r="9" spans="1:34" x14ac:dyDescent="0.2">
      <c r="A9" s="384"/>
      <c r="B9" s="401"/>
      <c r="C9" s="161" t="s">
        <v>47</v>
      </c>
      <c r="D9" s="198" t="s">
        <v>491</v>
      </c>
      <c r="E9" s="32">
        <f>VLOOKUP($C9,Banco!$A$3:$AZ$322,HLOOKUP(E$2,Banco!$A$1:$AZ$2,2,FALSE),FALSE)</f>
        <v>68481</v>
      </c>
      <c r="F9" s="32">
        <f>VLOOKUP($C9,Banco!$A$3:$AZ$322,HLOOKUP(F$2,Banco!$A$1:$AZ$2,2,FALSE),FALSE)</f>
        <v>69000</v>
      </c>
      <c r="G9" s="32">
        <f>VLOOKUP($C9,Banco!$A$3:$AZ$322,HLOOKUP(G$2,Banco!$A$1:$AZ$2,2,FALSE),FALSE)</f>
        <v>68481</v>
      </c>
      <c r="H9" s="114">
        <f>VLOOKUP($C9,Banco!$A$3:$AZ$322,HLOOKUP(H$2,Banco!$A$1:$AZ$2,2,FALSE),FALSE)</f>
        <v>1</v>
      </c>
      <c r="I9" s="32">
        <f>VLOOKUP($C9,Banco!$A$3:$AZ$322,HLOOKUP(I$2,Banco!$A$1:$AZ$2,2,FALSE),FALSE)</f>
        <v>33</v>
      </c>
      <c r="J9" s="32">
        <f>VLOOKUP($C9,Banco!$A$3:$AZ$322,HLOOKUP(J$2,Banco!$A$1:$AZ$2,2,FALSE),FALSE)</f>
        <v>20</v>
      </c>
      <c r="K9" s="32">
        <f>VLOOKUP($C9,Banco!$A$3:$AZ$322,HLOOKUP(K$2,Banco!$A$1:$AZ$2,2,FALSE),FALSE)</f>
        <v>5</v>
      </c>
      <c r="L9" s="32">
        <f>VLOOKUP($C9,Banco!$A$3:$AZ$322,HLOOKUP(L$2,Banco!$A$1:$AZ$2,2,FALSE),FALSE)</f>
        <v>0</v>
      </c>
      <c r="M9" s="114">
        <f>VLOOKUP($C9,Banco!$A$3:$AZ$322,HLOOKUP(M$2,Banco!$A$1:$AZ$2,2,FALSE),FALSE)</f>
        <v>0.2482</v>
      </c>
      <c r="N9" s="32">
        <f>VLOOKUP($C9,Banco!$A$3:$AZ$322,HLOOKUP(N$2,Banco!$A$1:$AZ$2,2,FALSE),FALSE)</f>
        <v>0</v>
      </c>
      <c r="O9" s="32">
        <f>VLOOKUP($C9,Banco!$A$3:$AZ$322,HLOOKUP(O$2,Banco!$A$1:$AZ$2,2,FALSE),FALSE)</f>
        <v>0</v>
      </c>
      <c r="P9" s="32">
        <f>VLOOKUP($C9,Banco!$A$3:$AZ$322,HLOOKUP(P$2,Banco!$A$1:$AZ$2,2,FALSE),FALSE)</f>
        <v>17</v>
      </c>
      <c r="Q9" s="32">
        <f>VLOOKUP($C9,Banco!$A$3:$AZ$322,HLOOKUP(Q$2,Banco!$A$1:$AZ$2,2,FALSE),FALSE)</f>
        <v>0</v>
      </c>
      <c r="R9" s="32">
        <f>VLOOKUP($C9,Banco!$A$3:$AZ$322,HLOOKUP(R$2,Banco!$A$1:$AZ$2,2,FALSE),FALSE)</f>
        <v>0</v>
      </c>
      <c r="S9" s="32">
        <f>VLOOKUP($C9,Banco!$A$3:$AZ$322,HLOOKUP(S$2,Banco!$A$1:$AZ$2,2,FALSE),FALSE)</f>
        <v>164</v>
      </c>
      <c r="T9" s="32">
        <f>VLOOKUP($C9,Banco!$A$3:$AZ$322,HLOOKUP(T$2,Banco!$A$1:$AZ$2,2,FALSE),FALSE)</f>
        <v>80</v>
      </c>
      <c r="U9" s="32" t="str">
        <f>VLOOKUP($C9,Banco!$A$3:$AZ$322,HLOOKUP(U$2,Banco!$A$1:$AZ$2,2,FALSE),FALSE)</f>
        <v>-</v>
      </c>
      <c r="V9" s="32">
        <f>VLOOKUP($C9,Banco!$A$3:$AZ$322,HLOOKUP(V$2,Banco!$A$1:$AZ$2,2,FALSE),FALSE)</f>
        <v>2</v>
      </c>
      <c r="W9" s="32">
        <f>VLOOKUP($C9,Banco!$A$3:$AZ$322,HLOOKUP(W$2,Banco!$A$1:$AZ$2,2,FALSE),FALSE)</f>
        <v>0</v>
      </c>
      <c r="X9" s="32">
        <f>VLOOKUP($C9,Banco!$A$3:$AZ$322,HLOOKUP(X$2,Banco!$A$1:$AZ$2,2,FALSE),FALSE)</f>
        <v>0</v>
      </c>
      <c r="Y9" s="80" t="str">
        <f>VLOOKUP($C9,Banco!$A$3:$AZ$322,HLOOKUP(Y$2,Banco!$A$1:$AZ$2,2,FALSE),FALSE)</f>
        <v>Sede Biguaçu</v>
      </c>
      <c r="Z9" s="80" t="str">
        <f>VLOOKUP($C9,Banco!$A$3:$AZ$322,HLOOKUP(Z$2,Banco!$A$1:$AZ$2,2,FALSE),FALSE)</f>
        <v>X</v>
      </c>
      <c r="AA9" s="80" t="str">
        <f>VLOOKUP($C9,Banco!$A$3:$AZ$322,HLOOKUP(AA$2,Banco!$A$1:$AZ$2,2,FALSE),FALSE)</f>
        <v>CAPS I</v>
      </c>
      <c r="AB9" s="80">
        <f>VLOOKUP($C9,Banco!$A$3:$AZ$322,HLOOKUP(AB$2,Banco!$A$1:$AZ$2,2,FALSE),FALSE)</f>
        <v>1</v>
      </c>
      <c r="AC9" s="80">
        <f>VLOOKUP($C9,Banco!$A$3:$AZ$322,HLOOKUP(AC$2,Banco!$A$1:$AZ$2,2,FALSE),FALSE)</f>
        <v>1</v>
      </c>
      <c r="AD9" s="80">
        <f>VLOOKUP($C9,Banco!$A$3:$AZ$322,HLOOKUP(AD$2,Banco!$A$1:$AZ$2,2,FALSE),FALSE)</f>
        <v>1</v>
      </c>
      <c r="AE9" s="80" t="str">
        <f>VLOOKUP($C9,Banco!$A$3:$AZ$322,HLOOKUP(AE$2,Banco!$A$1:$AZ$2,2,FALSE),FALSE)</f>
        <v>X</v>
      </c>
      <c r="AF9" s="80">
        <f>VLOOKUP($C9,Banco!$A$3:$AZ$322,HLOOKUP(AF$2,Banco!$A$1:$AZ$2,2,FALSE),FALSE)</f>
        <v>0</v>
      </c>
      <c r="AG9" s="80">
        <f>VLOOKUP($C9,Banco!$A$3:$AZ$322,HLOOKUP(AG$2,Banco!$A$1:$AZ$2,2,FALSE),FALSE)</f>
        <v>0</v>
      </c>
    </row>
    <row r="10" spans="1:34" x14ac:dyDescent="0.2">
      <c r="A10" s="384"/>
      <c r="B10" s="401"/>
      <c r="C10" s="162" t="s">
        <v>68</v>
      </c>
      <c r="D10" s="198" t="s">
        <v>491</v>
      </c>
      <c r="E10" s="25">
        <f>VLOOKUP($C10,Banco!$A$3:$AZ$322,HLOOKUP(E$2,Banco!$A$1:$AZ$2,2,FALSE),FALSE)</f>
        <v>12240</v>
      </c>
      <c r="F10" s="25">
        <f>VLOOKUP($C10,Banco!$A$3:$AZ$322,HLOOKUP(F$2,Banco!$A$1:$AZ$2,2,FALSE),FALSE)</f>
        <v>17250</v>
      </c>
      <c r="G10" s="25">
        <f>VLOOKUP($C10,Banco!$A$3:$AZ$322,HLOOKUP(G$2,Banco!$A$1:$AZ$2,2,FALSE),FALSE)</f>
        <v>12240</v>
      </c>
      <c r="H10" s="115">
        <f>VLOOKUP($C10,Banco!$A$3:$AZ$322,HLOOKUP(H$2,Banco!$A$1:$AZ$2,2,FALSE),FALSE)</f>
        <v>1</v>
      </c>
      <c r="I10" s="25">
        <f>VLOOKUP($C10,Banco!$A$3:$AZ$322,HLOOKUP(I$2,Banco!$A$1:$AZ$2,2,FALSE),FALSE)</f>
        <v>6</v>
      </c>
      <c r="J10" s="25">
        <f>VLOOKUP($C10,Banco!$A$3:$AZ$322,HLOOKUP(J$2,Banco!$A$1:$AZ$2,2,FALSE),FALSE)</f>
        <v>5</v>
      </c>
      <c r="K10" s="25">
        <f>VLOOKUP($C10,Banco!$A$3:$AZ$322,HLOOKUP(K$2,Banco!$A$1:$AZ$2,2,FALSE),FALSE)</f>
        <v>1</v>
      </c>
      <c r="L10" s="25">
        <f>VLOOKUP($C10,Banco!$A$3:$AZ$322,HLOOKUP(L$2,Banco!$A$1:$AZ$2,2,FALSE),FALSE)</f>
        <v>0</v>
      </c>
      <c r="M10" s="115">
        <f>VLOOKUP($C10,Banco!$A$3:$AZ$322,HLOOKUP(M$2,Banco!$A$1:$AZ$2,2,FALSE),FALSE)</f>
        <v>6.3299999999999995E-2</v>
      </c>
      <c r="N10" s="25">
        <f>VLOOKUP($C10,Banco!$A$3:$AZ$322,HLOOKUP(N$2,Banco!$A$1:$AZ$2,2,FALSE),FALSE)</f>
        <v>0</v>
      </c>
      <c r="O10" s="25">
        <f>VLOOKUP($C10,Banco!$A$3:$AZ$322,HLOOKUP(O$2,Banco!$A$1:$AZ$2,2,FALSE),FALSE)</f>
        <v>0</v>
      </c>
      <c r="P10" s="25">
        <f>VLOOKUP($C10,Banco!$A$3:$AZ$322,HLOOKUP(P$2,Banco!$A$1:$AZ$2,2,FALSE),FALSE)</f>
        <v>4</v>
      </c>
      <c r="Q10" s="25">
        <f>VLOOKUP($C10,Banco!$A$3:$AZ$322,HLOOKUP(Q$2,Banco!$A$1:$AZ$2,2,FALSE),FALSE)</f>
        <v>0</v>
      </c>
      <c r="R10" s="25">
        <f>VLOOKUP($C10,Banco!$A$3:$AZ$322,HLOOKUP(R$2,Banco!$A$1:$AZ$2,2,FALSE),FALSE)</f>
        <v>0</v>
      </c>
      <c r="S10" s="25">
        <f>VLOOKUP($C10,Banco!$A$3:$AZ$322,HLOOKUP(S$2,Banco!$A$1:$AZ$2,2,FALSE),FALSE)</f>
        <v>29</v>
      </c>
      <c r="T10" s="25">
        <f>VLOOKUP($C10,Banco!$A$3:$AZ$322,HLOOKUP(T$2,Banco!$A$1:$AZ$2,2,FALSE),FALSE)</f>
        <v>21</v>
      </c>
      <c r="U10" s="25" t="str">
        <f>VLOOKUP($C10,Banco!$A$3:$AZ$322,HLOOKUP(U$2,Banco!$A$1:$AZ$2,2,FALSE),FALSE)</f>
        <v>-</v>
      </c>
      <c r="V10" s="25">
        <f>VLOOKUP($C10,Banco!$A$3:$AZ$322,HLOOKUP(V$2,Banco!$A$1:$AZ$2,2,FALSE),FALSE)</f>
        <v>1</v>
      </c>
      <c r="W10" s="25">
        <f>VLOOKUP($C10,Banco!$A$3:$AZ$322,HLOOKUP(W$2,Banco!$A$1:$AZ$2,2,FALSE),FALSE)</f>
        <v>0</v>
      </c>
      <c r="X10" s="25">
        <f>VLOOKUP($C10,Banco!$A$3:$AZ$322,HLOOKUP(X$2,Banco!$A$1:$AZ$2,2,FALSE),FALSE)</f>
        <v>0</v>
      </c>
      <c r="Y10" s="79" t="str">
        <f>VLOOKUP($C10,Banco!$A$3:$AZ$322,HLOOKUP(Y$2,Banco!$A$1:$AZ$2,2,FALSE),FALSE)</f>
        <v>Ref. Tijucas</v>
      </c>
      <c r="Z10" s="79" t="str">
        <f>VLOOKUP($C10,Banco!$A$3:$AZ$322,HLOOKUP(Z$2,Banco!$A$1:$AZ$2,2,FALSE),FALSE)</f>
        <v>X</v>
      </c>
      <c r="AA10" s="79" t="str">
        <f>VLOOKUP($C10,Banco!$A$3:$AZ$322,HLOOKUP(AA$2,Banco!$A$1:$AZ$2,2,FALSE),FALSE)</f>
        <v>-</v>
      </c>
      <c r="AB10" s="79">
        <f>VLOOKUP($C10,Banco!$A$3:$AZ$322,HLOOKUP(AB$2,Banco!$A$1:$AZ$2,2,FALSE),FALSE)</f>
        <v>0</v>
      </c>
      <c r="AC10" s="79">
        <f>VLOOKUP($C10,Banco!$A$3:$AZ$322,HLOOKUP(AC$2,Banco!$A$1:$AZ$2,2,FALSE),FALSE)</f>
        <v>0</v>
      </c>
      <c r="AD10" s="79">
        <f>VLOOKUP($C10,Banco!$A$3:$AZ$322,HLOOKUP(AD$2,Banco!$A$1:$AZ$2,2,FALSE),FALSE)</f>
        <v>0</v>
      </c>
      <c r="AE10" s="79" t="str">
        <f>VLOOKUP($C10,Banco!$A$3:$AZ$322,HLOOKUP(AE$2,Banco!$A$1:$AZ$2,2,FALSE),FALSE)</f>
        <v>X</v>
      </c>
      <c r="AF10" s="79">
        <f>VLOOKUP($C10,Banco!$A$3:$AZ$322,HLOOKUP(AF$2,Banco!$A$1:$AZ$2,2,FALSE),FALSE)</f>
        <v>0</v>
      </c>
      <c r="AG10" s="79">
        <f>VLOOKUP($C10,Banco!$A$3:$AZ$322,HLOOKUP(AG$2,Banco!$A$1:$AZ$2,2,FALSE),FALSE)</f>
        <v>0</v>
      </c>
    </row>
    <row r="11" spans="1:34" ht="39" customHeight="1" x14ac:dyDescent="0.2">
      <c r="A11" s="384"/>
      <c r="B11" s="401"/>
      <c r="C11" s="161" t="s">
        <v>99</v>
      </c>
      <c r="D11" s="198" t="s">
        <v>491</v>
      </c>
      <c r="E11" s="32">
        <f>VLOOKUP($C11,Banco!$A$3:$AZ$322,HLOOKUP(E$2,Banco!$A$1:$AZ$2,2,FALSE),FALSE)</f>
        <v>500973</v>
      </c>
      <c r="F11" s="32">
        <f>VLOOKUP($C11,Banco!$A$3:$AZ$322,HLOOKUP(F$2,Banco!$A$1:$AZ$2,2,FALSE),FALSE)</f>
        <v>410550</v>
      </c>
      <c r="G11" s="32">
        <f>VLOOKUP($C11,Banco!$A$3:$AZ$322,HLOOKUP(G$2,Banco!$A$1:$AZ$2,2,FALSE),FALSE)</f>
        <v>410550</v>
      </c>
      <c r="H11" s="114">
        <f>VLOOKUP($C11,Banco!$A$3:$AZ$322,HLOOKUP(H$2,Banco!$A$1:$AZ$2,2,FALSE),FALSE)</f>
        <v>0.81950524279751602</v>
      </c>
      <c r="I11" s="32">
        <f>VLOOKUP($C11,Banco!$A$3:$AZ$322,HLOOKUP(I$2,Banco!$A$1:$AZ$2,2,FALSE),FALSE)</f>
        <v>239</v>
      </c>
      <c r="J11" s="32">
        <f>VLOOKUP($C11,Banco!$A$3:$AZ$322,HLOOKUP(J$2,Banco!$A$1:$AZ$2,2,FALSE),FALSE)</f>
        <v>119</v>
      </c>
      <c r="K11" s="32">
        <f>VLOOKUP($C11,Banco!$A$3:$AZ$322,HLOOKUP(K$2,Banco!$A$1:$AZ$2,2,FALSE),FALSE)</f>
        <v>33</v>
      </c>
      <c r="L11" s="32">
        <f>VLOOKUP($C11,Banco!$A$3:$AZ$322,HLOOKUP(L$2,Banco!$A$1:$AZ$2,2,FALSE),FALSE)</f>
        <v>0</v>
      </c>
      <c r="M11" s="114">
        <f>VLOOKUP($C11,Banco!$A$3:$AZ$322,HLOOKUP(M$2,Banco!$A$1:$AZ$2,2,FALSE),FALSE)</f>
        <v>0.22370000000000001</v>
      </c>
      <c r="N11" s="32">
        <f>VLOOKUP($C11,Banco!$A$3:$AZ$322,HLOOKUP(N$2,Banco!$A$1:$AZ$2,2,FALSE),FALSE)</f>
        <v>0</v>
      </c>
      <c r="O11" s="32">
        <f>VLOOKUP($C11,Banco!$A$3:$AZ$322,HLOOKUP(O$2,Banco!$A$1:$AZ$2,2,FALSE),FALSE)</f>
        <v>0</v>
      </c>
      <c r="P11" s="32">
        <f>VLOOKUP($C11,Banco!$A$3:$AZ$322,HLOOKUP(P$2,Banco!$A$1:$AZ$2,2,FALSE),FALSE)</f>
        <v>107</v>
      </c>
      <c r="Q11" s="32">
        <f>VLOOKUP($C11,Banco!$A$3:$AZ$322,HLOOKUP(Q$2,Banco!$A$1:$AZ$2,2,FALSE),FALSE)</f>
        <v>0</v>
      </c>
      <c r="R11" s="32">
        <f>VLOOKUP($C11,Banco!$A$3:$AZ$322,HLOOKUP(R$2,Banco!$A$1:$AZ$2,2,FALSE),FALSE)</f>
        <v>0</v>
      </c>
      <c r="S11" s="32">
        <f>VLOOKUP($C11,Banco!$A$3:$AZ$322,HLOOKUP(S$2,Banco!$A$1:$AZ$2,2,FALSE),FALSE)</f>
        <v>1194</v>
      </c>
      <c r="T11" s="32">
        <f>VLOOKUP($C11,Banco!$A$3:$AZ$322,HLOOKUP(T$2,Banco!$A$1:$AZ$2,2,FALSE),FALSE)</f>
        <v>283</v>
      </c>
      <c r="U11" s="32" t="str">
        <f>VLOOKUP($C11,Banco!$A$3:$AZ$322,HLOOKUP(U$2,Banco!$A$1:$AZ$2,2,FALSE),FALSE)</f>
        <v>-</v>
      </c>
      <c r="V11" s="32">
        <f>VLOOKUP($C11,Banco!$A$3:$AZ$322,HLOOKUP(V$2,Banco!$A$1:$AZ$2,2,FALSE),FALSE)</f>
        <v>13</v>
      </c>
      <c r="W11" s="32">
        <f>VLOOKUP($C11,Banco!$A$3:$AZ$322,HLOOKUP(W$2,Banco!$A$1:$AZ$2,2,FALSE),FALSE)</f>
        <v>0</v>
      </c>
      <c r="X11" s="32">
        <f>VLOOKUP($C11,Banco!$A$3:$AZ$322,HLOOKUP(X$2,Banco!$A$1:$AZ$2,2,FALSE),FALSE)</f>
        <v>0</v>
      </c>
      <c r="Y11" s="80" t="str">
        <f>VLOOKUP($C11,Banco!$A$3:$AZ$322,HLOOKUP(Y$2,Banco!$A$1:$AZ$2,2,FALSE),FALSE)</f>
        <v>Sede UFSC, Sede Centro e Sede Continente</v>
      </c>
      <c r="Z11" s="80" t="str">
        <f>VLOOKUP($C11,Banco!$A$3:$AZ$322,HLOOKUP(Z$2,Banco!$A$1:$AZ$2,2,FALSE),FALSE)</f>
        <v>X</v>
      </c>
      <c r="AA11" s="80" t="str">
        <f>VLOOKUP($C11,Banco!$A$3:$AZ$322,HLOOKUP(AA$2,Banco!$A$1:$AZ$2,2,FALSE),FALSE)</f>
        <v>CAPS II, CAPS i, 2 CAPS ad</v>
      </c>
      <c r="AB11" s="80">
        <f>VLOOKUP($C11,Banco!$A$3:$AZ$322,HLOOKUP(AB$2,Banco!$A$1:$AZ$2,2,FALSE),FALSE)</f>
        <v>0</v>
      </c>
      <c r="AC11" s="80">
        <f>VLOOKUP($C11,Banco!$A$3:$AZ$322,HLOOKUP(AC$2,Banco!$A$1:$AZ$2,2,FALSE),FALSE)</f>
        <v>90</v>
      </c>
      <c r="AD11" s="80">
        <f>VLOOKUP($C11,Banco!$A$3:$AZ$322,HLOOKUP(AD$2,Banco!$A$1:$AZ$2,2,FALSE),FALSE)</f>
        <v>0</v>
      </c>
      <c r="AE11" s="80" t="str">
        <f>VLOOKUP($C11,Banco!$A$3:$AZ$322,HLOOKUP(AE$2,Banco!$A$1:$AZ$2,2,FALSE),FALSE)</f>
        <v>X</v>
      </c>
      <c r="AF11" s="80" t="str">
        <f>VLOOKUP($C11,Banco!$A$3:$AZ$322,HLOOKUP(AF$2,Banco!$A$1:$AZ$2,2,FALSE),FALSE)</f>
        <v>Mod I</v>
      </c>
      <c r="AG11" s="80">
        <f>VLOOKUP($C11,Banco!$A$3:$AZ$322,HLOOKUP(AG$2,Banco!$A$1:$AZ$2,2,FALSE),FALSE)</f>
        <v>27</v>
      </c>
    </row>
    <row r="12" spans="1:34" ht="12.75" customHeight="1" x14ac:dyDescent="0.2">
      <c r="A12" s="384"/>
      <c r="B12" s="401"/>
      <c r="C12" s="162" t="s">
        <v>105</v>
      </c>
      <c r="D12" s="198" t="s">
        <v>491</v>
      </c>
      <c r="E12" s="25">
        <f>VLOOKUP($C12,Banco!$A$3:$AZ$322,HLOOKUP(E$2,Banco!$A$1:$AZ$2,2,FALSE),FALSE)</f>
        <v>23078</v>
      </c>
      <c r="F12" s="25">
        <f>VLOOKUP($C12,Banco!$A$3:$AZ$322,HLOOKUP(F$2,Banco!$A$1:$AZ$2,2,FALSE),FALSE)</f>
        <v>27600</v>
      </c>
      <c r="G12" s="25">
        <f>VLOOKUP($C12,Banco!$A$3:$AZ$322,HLOOKUP(G$2,Banco!$A$1:$AZ$2,2,FALSE),FALSE)</f>
        <v>23078</v>
      </c>
      <c r="H12" s="115">
        <f>VLOOKUP($C12,Banco!$A$3:$AZ$322,HLOOKUP(H$2,Banco!$A$1:$AZ$2,2,FALSE),FALSE)</f>
        <v>1</v>
      </c>
      <c r="I12" s="25">
        <f>VLOOKUP($C12,Banco!$A$3:$AZ$322,HLOOKUP(I$2,Banco!$A$1:$AZ$2,2,FALSE),FALSE)</f>
        <v>11</v>
      </c>
      <c r="J12" s="25">
        <f>VLOOKUP($C12,Banco!$A$3:$AZ$322,HLOOKUP(J$2,Banco!$A$1:$AZ$2,2,FALSE),FALSE)</f>
        <v>8</v>
      </c>
      <c r="K12" s="25">
        <f>VLOOKUP($C12,Banco!$A$3:$AZ$322,HLOOKUP(K$2,Banco!$A$1:$AZ$2,2,FALSE),FALSE)</f>
        <v>5</v>
      </c>
      <c r="L12" s="25">
        <f>VLOOKUP($C12,Banco!$A$3:$AZ$322,HLOOKUP(L$2,Banco!$A$1:$AZ$2,2,FALSE),FALSE)</f>
        <v>0</v>
      </c>
      <c r="M12" s="115">
        <f>VLOOKUP($C12,Banco!$A$3:$AZ$322,HLOOKUP(M$2,Banco!$A$1:$AZ$2,2,FALSE),FALSE)</f>
        <v>0.73150000000000004</v>
      </c>
      <c r="N12" s="25">
        <f>VLOOKUP($C12,Banco!$A$3:$AZ$322,HLOOKUP(N$2,Banco!$A$1:$AZ$2,2,FALSE),FALSE)</f>
        <v>0</v>
      </c>
      <c r="O12" s="25">
        <f>VLOOKUP($C12,Banco!$A$3:$AZ$322,HLOOKUP(O$2,Banco!$A$1:$AZ$2,2,FALSE),FALSE)</f>
        <v>0</v>
      </c>
      <c r="P12" s="25">
        <f>VLOOKUP($C12,Banco!$A$3:$AZ$322,HLOOKUP(P$2,Banco!$A$1:$AZ$2,2,FALSE),FALSE)</f>
        <v>6</v>
      </c>
      <c r="Q12" s="25">
        <f>VLOOKUP($C12,Banco!$A$3:$AZ$322,HLOOKUP(Q$2,Banco!$A$1:$AZ$2,2,FALSE),FALSE)</f>
        <v>1</v>
      </c>
      <c r="R12" s="25">
        <f>VLOOKUP($C12,Banco!$A$3:$AZ$322,HLOOKUP(R$2,Banco!$A$1:$AZ$2,2,FALSE),FALSE)</f>
        <v>1</v>
      </c>
      <c r="S12" s="25">
        <f>VLOOKUP($C12,Banco!$A$3:$AZ$322,HLOOKUP(S$2,Banco!$A$1:$AZ$2,2,FALSE),FALSE)</f>
        <v>54</v>
      </c>
      <c r="T12" s="25">
        <f>VLOOKUP($C12,Banco!$A$3:$AZ$322,HLOOKUP(T$2,Banco!$A$1:$AZ$2,2,FALSE),FALSE)</f>
        <v>35</v>
      </c>
      <c r="U12" s="25" t="str">
        <f>VLOOKUP($C12,Banco!$A$3:$AZ$322,HLOOKUP(U$2,Banco!$A$1:$AZ$2,2,FALSE),FALSE)</f>
        <v>-</v>
      </c>
      <c r="V12" s="25">
        <f>VLOOKUP($C12,Banco!$A$3:$AZ$322,HLOOKUP(V$2,Banco!$A$1:$AZ$2,2,FALSE),FALSE)</f>
        <v>1</v>
      </c>
      <c r="W12" s="25">
        <f>VLOOKUP($C12,Banco!$A$3:$AZ$322,HLOOKUP(W$2,Banco!$A$1:$AZ$2,2,FALSE),FALSE)</f>
        <v>0</v>
      </c>
      <c r="X12" s="25">
        <f>VLOOKUP($C12,Banco!$A$3:$AZ$322,HLOOKUP(X$2,Banco!$A$1:$AZ$2,2,FALSE),FALSE)</f>
        <v>0</v>
      </c>
      <c r="Y12" s="79" t="str">
        <f>VLOOKUP($C12,Banco!$A$3:$AZ$322,HLOOKUP(Y$2,Banco!$A$1:$AZ$2,2,FALSE),FALSE)</f>
        <v>Ref. Imbituba</v>
      </c>
      <c r="Z12" s="79">
        <f>VLOOKUP($C12,Banco!$A$3:$AZ$322,HLOOKUP(Z$2,Banco!$A$1:$AZ$2,2,FALSE),FALSE)</f>
        <v>0</v>
      </c>
      <c r="AA12" s="79" t="str">
        <f>VLOOKUP($C12,Banco!$A$3:$AZ$322,HLOOKUP(AA$2,Banco!$A$1:$AZ$2,2,FALSE),FALSE)</f>
        <v>CAPS I</v>
      </c>
      <c r="AB12" s="79">
        <f>VLOOKUP($C12,Banco!$A$3:$AZ$322,HLOOKUP(AB$2,Banco!$A$1:$AZ$2,2,FALSE),FALSE)</f>
        <v>1</v>
      </c>
      <c r="AC12" s="79">
        <f>VLOOKUP($C12,Banco!$A$3:$AZ$322,HLOOKUP(AC$2,Banco!$A$1:$AZ$2,2,FALSE),FALSE)</f>
        <v>11</v>
      </c>
      <c r="AD12" s="79">
        <f>VLOOKUP($C12,Banco!$A$3:$AZ$322,HLOOKUP(AD$2,Banco!$A$1:$AZ$2,2,FALSE),FALSE)</f>
        <v>0</v>
      </c>
      <c r="AE12" s="79" t="str">
        <f>VLOOKUP($C12,Banco!$A$3:$AZ$322,HLOOKUP(AE$2,Banco!$A$1:$AZ$2,2,FALSE),FALSE)</f>
        <v>X</v>
      </c>
      <c r="AF12" s="79">
        <f>VLOOKUP($C12,Banco!$A$3:$AZ$322,HLOOKUP(AF$2,Banco!$A$1:$AZ$2,2,FALSE),FALSE)</f>
        <v>0</v>
      </c>
      <c r="AG12" s="79">
        <f>VLOOKUP($C12,Banco!$A$3:$AZ$322,HLOOKUP(AG$2,Banco!$A$1:$AZ$2,2,FALSE),FALSE)</f>
        <v>0</v>
      </c>
    </row>
    <row r="13" spans="1:34" x14ac:dyDescent="0.2">
      <c r="A13" s="384"/>
      <c r="B13" s="401"/>
      <c r="C13" s="161" t="s">
        <v>108</v>
      </c>
      <c r="D13" s="198" t="s">
        <v>491</v>
      </c>
      <c r="E13" s="32">
        <f>VLOOKUP($C13,Banco!$A$3:$AZ$322,HLOOKUP(E$2,Banco!$A$1:$AZ$2,2,FALSE),FALSE)</f>
        <v>14471</v>
      </c>
      <c r="F13" s="32">
        <f>VLOOKUP($C13,Banco!$A$3:$AZ$322,HLOOKUP(F$2,Banco!$A$1:$AZ$2,2,FALSE),FALSE)</f>
        <v>24150</v>
      </c>
      <c r="G13" s="32">
        <f>VLOOKUP($C13,Banco!$A$3:$AZ$322,HLOOKUP(G$2,Banco!$A$1:$AZ$2,2,FALSE),FALSE)</f>
        <v>14471</v>
      </c>
      <c r="H13" s="114">
        <f>VLOOKUP($C13,Banco!$A$3:$AZ$322,HLOOKUP(H$2,Banco!$A$1:$AZ$2,2,FALSE),FALSE)</f>
        <v>1</v>
      </c>
      <c r="I13" s="32">
        <f>VLOOKUP($C13,Banco!$A$3:$AZ$322,HLOOKUP(I$2,Banco!$A$1:$AZ$2,2,FALSE),FALSE)</f>
        <v>7</v>
      </c>
      <c r="J13" s="32">
        <f>VLOOKUP($C13,Banco!$A$3:$AZ$322,HLOOKUP(J$2,Banco!$A$1:$AZ$2,2,FALSE),FALSE)</f>
        <v>7</v>
      </c>
      <c r="K13" s="32">
        <f>VLOOKUP($C13,Banco!$A$3:$AZ$322,HLOOKUP(K$2,Banco!$A$1:$AZ$2,2,FALSE),FALSE)</f>
        <v>7</v>
      </c>
      <c r="L13" s="32">
        <f>VLOOKUP($C13,Banco!$A$3:$AZ$322,HLOOKUP(L$2,Banco!$A$1:$AZ$2,2,FALSE),FALSE)</f>
        <v>0</v>
      </c>
      <c r="M13" s="114">
        <f>VLOOKUP($C13,Banco!$A$3:$AZ$322,HLOOKUP(M$2,Banco!$A$1:$AZ$2,2,FALSE),FALSE)</f>
        <v>1</v>
      </c>
      <c r="N13" s="32">
        <f>VLOOKUP($C13,Banco!$A$3:$AZ$322,HLOOKUP(N$2,Banco!$A$1:$AZ$2,2,FALSE),FALSE)</f>
        <v>0</v>
      </c>
      <c r="O13" s="32">
        <f>VLOOKUP($C13,Banco!$A$3:$AZ$322,HLOOKUP(O$2,Banco!$A$1:$AZ$2,2,FALSE),FALSE)</f>
        <v>0</v>
      </c>
      <c r="P13" s="32">
        <f>VLOOKUP($C13,Banco!$A$3:$AZ$322,HLOOKUP(P$2,Banco!$A$1:$AZ$2,2,FALSE),FALSE)</f>
        <v>5</v>
      </c>
      <c r="Q13" s="32">
        <f>VLOOKUP($C13,Banco!$A$3:$AZ$322,HLOOKUP(Q$2,Banco!$A$1:$AZ$2,2,FALSE),FALSE)</f>
        <v>0</v>
      </c>
      <c r="R13" s="32">
        <f>VLOOKUP($C13,Banco!$A$3:$AZ$322,HLOOKUP(R$2,Banco!$A$1:$AZ$2,2,FALSE),FALSE)</f>
        <v>0</v>
      </c>
      <c r="S13" s="32">
        <f>VLOOKUP($C13,Banco!$A$3:$AZ$322,HLOOKUP(S$2,Banco!$A$1:$AZ$2,2,FALSE),FALSE)</f>
        <v>35</v>
      </c>
      <c r="T13" s="32">
        <f>VLOOKUP($C13,Banco!$A$3:$AZ$322,HLOOKUP(T$2,Banco!$A$1:$AZ$2,2,FALSE),FALSE)</f>
        <v>33</v>
      </c>
      <c r="U13" s="32" t="str">
        <f>VLOOKUP($C13,Banco!$A$3:$AZ$322,HLOOKUP(U$2,Banco!$A$1:$AZ$2,2,FALSE),FALSE)</f>
        <v>-</v>
      </c>
      <c r="V13" s="32">
        <f>VLOOKUP($C13,Banco!$A$3:$AZ$322,HLOOKUP(V$2,Banco!$A$1:$AZ$2,2,FALSE),FALSE)</f>
        <v>1</v>
      </c>
      <c r="W13" s="32">
        <f>VLOOKUP($C13,Banco!$A$3:$AZ$322,HLOOKUP(W$2,Banco!$A$1:$AZ$2,2,FALSE),FALSE)</f>
        <v>0</v>
      </c>
      <c r="X13" s="32">
        <f>VLOOKUP($C13,Banco!$A$3:$AZ$322,HLOOKUP(X$2,Banco!$A$1:$AZ$2,2,FALSE),FALSE)</f>
        <v>0</v>
      </c>
      <c r="Y13" s="80" t="str">
        <f>VLOOKUP($C13,Banco!$A$3:$AZ$322,HLOOKUP(Y$2,Banco!$A$1:$AZ$2,2,FALSE),FALSE)</f>
        <v>Ref. Biguaçu</v>
      </c>
      <c r="Z13" s="80">
        <f>VLOOKUP($C13,Banco!$A$3:$AZ$322,HLOOKUP(Z$2,Banco!$A$1:$AZ$2,2,FALSE),FALSE)</f>
        <v>0</v>
      </c>
      <c r="AA13" s="80" t="str">
        <f>VLOOKUP($C13,Banco!$A$3:$AZ$322,HLOOKUP(AA$2,Banco!$A$1:$AZ$2,2,FALSE),FALSE)</f>
        <v>-</v>
      </c>
      <c r="AB13" s="80">
        <f>VLOOKUP($C13,Banco!$A$3:$AZ$322,HLOOKUP(AB$2,Banco!$A$1:$AZ$2,2,FALSE),FALSE)</f>
        <v>0</v>
      </c>
      <c r="AC13" s="80">
        <f>VLOOKUP($C13,Banco!$A$3:$AZ$322,HLOOKUP(AC$2,Banco!$A$1:$AZ$2,2,FALSE),FALSE)</f>
        <v>0</v>
      </c>
      <c r="AD13" s="80">
        <f>VLOOKUP($C13,Banco!$A$3:$AZ$322,HLOOKUP(AD$2,Banco!$A$1:$AZ$2,2,FALSE),FALSE)</f>
        <v>0</v>
      </c>
      <c r="AE13" s="80" t="str">
        <f>VLOOKUP($C13,Banco!$A$3:$AZ$322,HLOOKUP(AE$2,Banco!$A$1:$AZ$2,2,FALSE),FALSE)</f>
        <v>X</v>
      </c>
      <c r="AF13" s="80">
        <f>VLOOKUP($C13,Banco!$A$3:$AZ$322,HLOOKUP(AF$2,Banco!$A$1:$AZ$2,2,FALSE),FALSE)</f>
        <v>0</v>
      </c>
      <c r="AG13" s="80">
        <f>VLOOKUP($C13,Banco!$A$3:$AZ$322,HLOOKUP(AG$2,Banco!$A$1:$AZ$2,2,FALSE),FALSE)</f>
        <v>0</v>
      </c>
    </row>
    <row r="14" spans="1:34" x14ac:dyDescent="0.2">
      <c r="A14" s="384"/>
      <c r="B14" s="401"/>
      <c r="C14" s="162" t="s">
        <v>157</v>
      </c>
      <c r="D14" s="198" t="s">
        <v>491</v>
      </c>
      <c r="E14" s="25">
        <f>VLOOKUP($C14,Banco!$A$3:$AZ$322,HLOOKUP(E$2,Banco!$A$1:$AZ$2,2,FALSE),FALSE)</f>
        <v>3041</v>
      </c>
      <c r="F14" s="25">
        <f>VLOOKUP($C14,Banco!$A$3:$AZ$322,HLOOKUP(F$2,Banco!$A$1:$AZ$2,2,FALSE),FALSE)</f>
        <v>6900</v>
      </c>
      <c r="G14" s="25">
        <f>VLOOKUP($C14,Banco!$A$3:$AZ$322,HLOOKUP(G$2,Banco!$A$1:$AZ$2,2,FALSE),FALSE)</f>
        <v>3041</v>
      </c>
      <c r="H14" s="115">
        <f>VLOOKUP($C14,Banco!$A$3:$AZ$322,HLOOKUP(H$2,Banco!$A$1:$AZ$2,2,FALSE),FALSE)</f>
        <v>1</v>
      </c>
      <c r="I14" s="39">
        <f>VLOOKUP($C14,Banco!$A$3:$AZ$322,HLOOKUP(I$2,Banco!$A$1:$AZ$2,2,FALSE),FALSE)</f>
        <v>2</v>
      </c>
      <c r="J14" s="25">
        <f>VLOOKUP($C14,Banco!$A$3:$AZ$322,HLOOKUP(J$2,Banco!$A$1:$AZ$2,2,FALSE),FALSE)</f>
        <v>2</v>
      </c>
      <c r="K14" s="25">
        <f>VLOOKUP($C14,Banco!$A$3:$AZ$322,HLOOKUP(K$2,Banco!$A$1:$AZ$2,2,FALSE),FALSE)</f>
        <v>2</v>
      </c>
      <c r="L14" s="25">
        <f>VLOOKUP($C14,Banco!$A$3:$AZ$322,HLOOKUP(L$2,Banco!$A$1:$AZ$2,2,FALSE),FALSE)</f>
        <v>0</v>
      </c>
      <c r="M14" s="115">
        <f>VLOOKUP($C14,Banco!$A$3:$AZ$322,HLOOKUP(M$2,Banco!$A$1:$AZ$2,2,FALSE),FALSE)</f>
        <v>1</v>
      </c>
      <c r="N14" s="25">
        <f>VLOOKUP($C14,Banco!$A$3:$AZ$322,HLOOKUP(N$2,Banco!$A$1:$AZ$2,2,FALSE),FALSE)</f>
        <v>0</v>
      </c>
      <c r="O14" s="25">
        <f>VLOOKUP($C14,Banco!$A$3:$AZ$322,HLOOKUP(O$2,Banco!$A$1:$AZ$2,2,FALSE),FALSE)</f>
        <v>0</v>
      </c>
      <c r="P14" s="25">
        <f>VLOOKUP($C14,Banco!$A$3:$AZ$322,HLOOKUP(P$2,Banco!$A$1:$AZ$2,2,FALSE),FALSE)</f>
        <v>2</v>
      </c>
      <c r="Q14" s="25">
        <f>VLOOKUP($C14,Banco!$A$3:$AZ$322,HLOOKUP(Q$2,Banco!$A$1:$AZ$2,2,FALSE),FALSE)</f>
        <v>0</v>
      </c>
      <c r="R14" s="25">
        <f>VLOOKUP($C14,Banco!$A$3:$AZ$322,HLOOKUP(R$2,Banco!$A$1:$AZ$2,2,FALSE),FALSE)</f>
        <v>0</v>
      </c>
      <c r="S14" s="25">
        <f>VLOOKUP($C14,Banco!$A$3:$AZ$322,HLOOKUP(S$2,Banco!$A$1:$AZ$2,2,FALSE),FALSE)</f>
        <v>8</v>
      </c>
      <c r="T14" s="25">
        <f>VLOOKUP($C14,Banco!$A$3:$AZ$322,HLOOKUP(T$2,Banco!$A$1:$AZ$2,2,FALSE),FALSE)</f>
        <v>10</v>
      </c>
      <c r="U14" s="25" t="str">
        <f>VLOOKUP($C14,Banco!$A$3:$AZ$322,HLOOKUP(U$2,Banco!$A$1:$AZ$2,2,FALSE),FALSE)</f>
        <v>-</v>
      </c>
      <c r="V14" s="25">
        <f>VLOOKUP($C14,Banco!$A$3:$AZ$322,HLOOKUP(V$2,Banco!$A$1:$AZ$2,2,FALSE),FALSE)</f>
        <v>0</v>
      </c>
      <c r="W14" s="25">
        <f>VLOOKUP($C14,Banco!$A$3:$AZ$322,HLOOKUP(W$2,Banco!$A$1:$AZ$2,2,FALSE),FALSE)</f>
        <v>0</v>
      </c>
      <c r="X14" s="25">
        <f>VLOOKUP($C14,Banco!$A$3:$AZ$322,HLOOKUP(X$2,Banco!$A$1:$AZ$2,2,FALSE),FALSE)</f>
        <v>1</v>
      </c>
      <c r="Y14" s="79" t="str">
        <f>VLOOKUP($C14,Banco!$A$3:$AZ$322,HLOOKUP(Y$2,Banco!$A$1:$AZ$2,2,FALSE),FALSE)</f>
        <v>Ref. Ituporanga e Ref. UFSC</v>
      </c>
      <c r="Z14" s="79">
        <f>VLOOKUP($C14,Banco!$A$3:$AZ$322,HLOOKUP(Z$2,Banco!$A$1:$AZ$2,2,FALSE),FALSE)</f>
        <v>0</v>
      </c>
      <c r="AA14" s="79" t="str">
        <f>VLOOKUP($C14,Banco!$A$3:$AZ$322,HLOOKUP(AA$2,Banco!$A$1:$AZ$2,2,FALSE),FALSE)</f>
        <v>-</v>
      </c>
      <c r="AB14" s="79">
        <f>VLOOKUP($C14,Banco!$A$3:$AZ$322,HLOOKUP(AB$2,Banco!$A$1:$AZ$2,2,FALSE),FALSE)</f>
        <v>0</v>
      </c>
      <c r="AC14" s="79">
        <f>VLOOKUP($C14,Banco!$A$3:$AZ$322,HLOOKUP(AC$2,Banco!$A$1:$AZ$2,2,FALSE),FALSE)</f>
        <v>1</v>
      </c>
      <c r="AD14" s="79">
        <f>VLOOKUP($C14,Banco!$A$3:$AZ$322,HLOOKUP(AD$2,Banco!$A$1:$AZ$2,2,FALSE),FALSE)</f>
        <v>0</v>
      </c>
      <c r="AE14" s="79" t="str">
        <f>VLOOKUP($C14,Banco!$A$3:$AZ$322,HLOOKUP(AE$2,Banco!$A$1:$AZ$2,2,FALSE),FALSE)</f>
        <v>X</v>
      </c>
      <c r="AF14" s="79">
        <f>VLOOKUP($C14,Banco!$A$3:$AZ$322,HLOOKUP(AF$2,Banco!$A$1:$AZ$2,2,FALSE),FALSE)</f>
        <v>0</v>
      </c>
      <c r="AG14" s="79">
        <f>VLOOKUP($C14,Banco!$A$3:$AZ$322,HLOOKUP(AG$2,Banco!$A$1:$AZ$2,2,FALSE),FALSE)</f>
        <v>0</v>
      </c>
    </row>
    <row r="15" spans="1:34" x14ac:dyDescent="0.2">
      <c r="A15" s="384"/>
      <c r="B15" s="401"/>
      <c r="C15" s="161" t="s">
        <v>164</v>
      </c>
      <c r="D15" s="198" t="s">
        <v>491</v>
      </c>
      <c r="E15" s="32">
        <f>VLOOKUP($C15,Banco!$A$3:$AZ$322,HLOOKUP(E$2,Banco!$A$1:$AZ$2,2,FALSE),FALSE)</f>
        <v>3442</v>
      </c>
      <c r="F15" s="32">
        <f>VLOOKUP($C15,Banco!$A$3:$AZ$322,HLOOKUP(F$2,Banco!$A$1:$AZ$2,2,FALSE),FALSE)</f>
        <v>6900</v>
      </c>
      <c r="G15" s="32">
        <f>VLOOKUP($C15,Banco!$A$3:$AZ$322,HLOOKUP(G$2,Banco!$A$1:$AZ$2,2,FALSE),FALSE)</f>
        <v>3442</v>
      </c>
      <c r="H15" s="114">
        <f>VLOOKUP($C15,Banco!$A$3:$AZ$322,HLOOKUP(H$2,Banco!$A$1:$AZ$2,2,FALSE),FALSE)</f>
        <v>1</v>
      </c>
      <c r="I15" s="32">
        <f>VLOOKUP($C15,Banco!$A$3:$AZ$322,HLOOKUP(I$2,Banco!$A$1:$AZ$2,2,FALSE),FALSE)</f>
        <v>2</v>
      </c>
      <c r="J15" s="32">
        <f>VLOOKUP($C15,Banco!$A$3:$AZ$322,HLOOKUP(J$2,Banco!$A$1:$AZ$2,2,FALSE),FALSE)</f>
        <v>2</v>
      </c>
      <c r="K15" s="32">
        <f>VLOOKUP($C15,Banco!$A$3:$AZ$322,HLOOKUP(K$2,Banco!$A$1:$AZ$2,2,FALSE),FALSE)</f>
        <v>1</v>
      </c>
      <c r="L15" s="32">
        <f>VLOOKUP($C15,Banco!$A$3:$AZ$322,HLOOKUP(L$2,Banco!$A$1:$AZ$2,2,FALSE),FALSE)</f>
        <v>0</v>
      </c>
      <c r="M15" s="114">
        <f>VLOOKUP($C15,Banco!$A$3:$AZ$322,HLOOKUP(M$2,Banco!$A$1:$AZ$2,2,FALSE),FALSE)</f>
        <v>0.99880000000000002</v>
      </c>
      <c r="N15" s="32">
        <f>VLOOKUP($C15,Banco!$A$3:$AZ$322,HLOOKUP(N$2,Banco!$A$1:$AZ$2,2,FALSE),FALSE)</f>
        <v>0</v>
      </c>
      <c r="O15" s="32">
        <f>VLOOKUP($C15,Banco!$A$3:$AZ$322,HLOOKUP(O$2,Banco!$A$1:$AZ$2,2,FALSE),FALSE)</f>
        <v>0</v>
      </c>
      <c r="P15" s="32">
        <f>VLOOKUP($C15,Banco!$A$3:$AZ$322,HLOOKUP(P$2,Banco!$A$1:$AZ$2,2,FALSE),FALSE)</f>
        <v>1</v>
      </c>
      <c r="Q15" s="32">
        <f>VLOOKUP($C15,Banco!$A$3:$AZ$322,HLOOKUP(Q$2,Banco!$A$1:$AZ$2,2,FALSE),FALSE)</f>
        <v>0</v>
      </c>
      <c r="R15" s="32">
        <f>VLOOKUP($C15,Banco!$A$3:$AZ$322,HLOOKUP(R$2,Banco!$A$1:$AZ$2,2,FALSE),FALSE)</f>
        <v>0</v>
      </c>
      <c r="S15" s="32">
        <f>VLOOKUP($C15,Banco!$A$3:$AZ$322,HLOOKUP(S$2,Banco!$A$1:$AZ$2,2,FALSE),FALSE)</f>
        <v>9</v>
      </c>
      <c r="T15" s="32">
        <f>VLOOKUP($C15,Banco!$A$3:$AZ$322,HLOOKUP(T$2,Banco!$A$1:$AZ$2,2,FALSE),FALSE)</f>
        <v>8</v>
      </c>
      <c r="U15" s="32" t="str">
        <f>VLOOKUP($C15,Banco!$A$3:$AZ$322,HLOOKUP(U$2,Banco!$A$1:$AZ$2,2,FALSE),FALSE)</f>
        <v>-</v>
      </c>
      <c r="V15" s="32">
        <f>VLOOKUP($C15,Banco!$A$3:$AZ$322,HLOOKUP(V$2,Banco!$A$1:$AZ$2,2,FALSE),FALSE)</f>
        <v>0</v>
      </c>
      <c r="W15" s="32">
        <f>VLOOKUP($C15,Banco!$A$3:$AZ$322,HLOOKUP(W$2,Banco!$A$1:$AZ$2,2,FALSE),FALSE)</f>
        <v>0</v>
      </c>
      <c r="X15" s="32">
        <f>VLOOKUP($C15,Banco!$A$3:$AZ$322,HLOOKUP(X$2,Banco!$A$1:$AZ$2,2,FALSE),FALSE)</f>
        <v>1</v>
      </c>
      <c r="Y15" s="80" t="str">
        <f>VLOOKUP($C15,Banco!$A$3:$AZ$322,HLOOKUP(Y$2,Banco!$A$1:$AZ$2,2,FALSE),FALSE)</f>
        <v>Ref. UFSC</v>
      </c>
      <c r="Z15" s="80">
        <f>VLOOKUP($C15,Banco!$A$3:$AZ$322,HLOOKUP(Z$2,Banco!$A$1:$AZ$2,2,FALSE),FALSE)</f>
        <v>0</v>
      </c>
      <c r="AA15" s="80" t="str">
        <f>VLOOKUP($C15,Banco!$A$3:$AZ$322,HLOOKUP(AA$2,Banco!$A$1:$AZ$2,2,FALSE),FALSE)</f>
        <v>-</v>
      </c>
      <c r="AB15" s="80">
        <f>VLOOKUP($C15,Banco!$A$3:$AZ$322,HLOOKUP(AB$2,Banco!$A$1:$AZ$2,2,FALSE),FALSE)</f>
        <v>0</v>
      </c>
      <c r="AC15" s="80">
        <f>VLOOKUP($C15,Banco!$A$3:$AZ$322,HLOOKUP(AC$2,Banco!$A$1:$AZ$2,2,FALSE),FALSE)</f>
        <v>0</v>
      </c>
      <c r="AD15" s="80">
        <f>VLOOKUP($C15,Banco!$A$3:$AZ$322,HLOOKUP(AD$2,Banco!$A$1:$AZ$2,2,FALSE),FALSE)</f>
        <v>0</v>
      </c>
      <c r="AE15" s="80" t="str">
        <f>VLOOKUP($C15,Banco!$A$3:$AZ$322,HLOOKUP(AE$2,Banco!$A$1:$AZ$2,2,FALSE),FALSE)</f>
        <v>X</v>
      </c>
      <c r="AF15" s="80">
        <f>VLOOKUP($C15,Banco!$A$3:$AZ$322,HLOOKUP(AF$2,Banco!$A$1:$AZ$2,2,FALSE),FALSE)</f>
        <v>0</v>
      </c>
      <c r="AG15" s="80">
        <f>VLOOKUP($C15,Banco!$A$3:$AZ$322,HLOOKUP(AG$2,Banco!$A$1:$AZ$2,2,FALSE),FALSE)</f>
        <v>0</v>
      </c>
    </row>
    <row r="16" spans="1:34" x14ac:dyDescent="0.2">
      <c r="A16" s="384"/>
      <c r="B16" s="401"/>
      <c r="C16" s="162" t="s">
        <v>182</v>
      </c>
      <c r="D16" s="198" t="s">
        <v>491</v>
      </c>
      <c r="E16" s="25">
        <f>VLOOKUP($C16,Banco!$A$3:$AZ$322,HLOOKUP(E$2,Banco!$A$1:$AZ$2,2,FALSE),FALSE)</f>
        <v>14549</v>
      </c>
      <c r="F16" s="25">
        <f>VLOOKUP($C16,Banco!$A$3:$AZ$322,HLOOKUP(F$2,Banco!$A$1:$AZ$2,2,FALSE),FALSE)</f>
        <v>24150</v>
      </c>
      <c r="G16" s="25">
        <f>VLOOKUP($C16,Banco!$A$3:$AZ$322,HLOOKUP(G$2,Banco!$A$1:$AZ$2,2,FALSE),FALSE)</f>
        <v>14549</v>
      </c>
      <c r="H16" s="115">
        <f>VLOOKUP($C16,Banco!$A$3:$AZ$322,HLOOKUP(H$2,Banco!$A$1:$AZ$2,2,FALSE),FALSE)</f>
        <v>1</v>
      </c>
      <c r="I16" s="25">
        <f>VLOOKUP($C16,Banco!$A$3:$AZ$322,HLOOKUP(I$2,Banco!$A$1:$AZ$2,2,FALSE),FALSE)</f>
        <v>7</v>
      </c>
      <c r="J16" s="25">
        <f>VLOOKUP($C16,Banco!$A$3:$AZ$322,HLOOKUP(J$2,Banco!$A$1:$AZ$2,2,FALSE),FALSE)</f>
        <v>7</v>
      </c>
      <c r="K16" s="25">
        <f>VLOOKUP($C16,Banco!$A$3:$AZ$322,HLOOKUP(K$2,Banco!$A$1:$AZ$2,2,FALSE),FALSE)</f>
        <v>5</v>
      </c>
      <c r="L16" s="25">
        <f>VLOOKUP($C16,Banco!$A$3:$AZ$322,HLOOKUP(L$2,Banco!$A$1:$AZ$2,2,FALSE),FALSE)</f>
        <v>0</v>
      </c>
      <c r="M16" s="115">
        <f>VLOOKUP($C16,Banco!$A$3:$AZ$322,HLOOKUP(M$2,Banco!$A$1:$AZ$2,2,FALSE),FALSE)</f>
        <v>1</v>
      </c>
      <c r="N16" s="25">
        <f>VLOOKUP($C16,Banco!$A$3:$AZ$322,HLOOKUP(N$2,Banco!$A$1:$AZ$2,2,FALSE),FALSE)</f>
        <v>0</v>
      </c>
      <c r="O16" s="25">
        <f>VLOOKUP($C16,Banco!$A$3:$AZ$322,HLOOKUP(O$2,Banco!$A$1:$AZ$2,2,FALSE),FALSE)</f>
        <v>0</v>
      </c>
      <c r="P16" s="25">
        <f>VLOOKUP($C16,Banco!$A$3:$AZ$322,HLOOKUP(P$2,Banco!$A$1:$AZ$2,2,FALSE),FALSE)</f>
        <v>4</v>
      </c>
      <c r="Q16" s="25">
        <f>VLOOKUP($C16,Banco!$A$3:$AZ$322,HLOOKUP(Q$2,Banco!$A$1:$AZ$2,2,FALSE),FALSE)</f>
        <v>0</v>
      </c>
      <c r="R16" s="25">
        <f>VLOOKUP($C16,Banco!$A$3:$AZ$322,HLOOKUP(R$2,Banco!$A$1:$AZ$2,2,FALSE),FALSE)</f>
        <v>0</v>
      </c>
      <c r="S16" s="25">
        <f>VLOOKUP($C16,Banco!$A$3:$AZ$322,HLOOKUP(S$2,Banco!$A$1:$AZ$2,2,FALSE),FALSE)</f>
        <v>35</v>
      </c>
      <c r="T16" s="25">
        <f>VLOOKUP($C16,Banco!$A$3:$AZ$322,HLOOKUP(T$2,Banco!$A$1:$AZ$2,2,FALSE),FALSE)</f>
        <v>27</v>
      </c>
      <c r="U16" s="25" t="str">
        <f>VLOOKUP($C16,Banco!$A$3:$AZ$322,HLOOKUP(U$2,Banco!$A$1:$AZ$2,2,FALSE),FALSE)</f>
        <v>-</v>
      </c>
      <c r="V16" s="25">
        <f>VLOOKUP($C16,Banco!$A$3:$AZ$322,HLOOKUP(V$2,Banco!$A$1:$AZ$2,2,FALSE),FALSE)</f>
        <v>1</v>
      </c>
      <c r="W16" s="25">
        <f>VLOOKUP($C16,Banco!$A$3:$AZ$322,HLOOKUP(W$2,Banco!$A$1:$AZ$2,2,FALSE),FALSE)</f>
        <v>0</v>
      </c>
      <c r="X16" s="25">
        <f>VLOOKUP($C16,Banco!$A$3:$AZ$322,HLOOKUP(X$2,Banco!$A$1:$AZ$2,2,FALSE),FALSE)</f>
        <v>0</v>
      </c>
      <c r="Y16" s="79" t="str">
        <f>VLOOKUP($C16,Banco!$A$3:$AZ$322,HLOOKUP(Y$2,Banco!$A$1:$AZ$2,2,FALSE),FALSE)</f>
        <v>Ref. UFSC e Brusque</v>
      </c>
      <c r="Z16" s="79" t="str">
        <f>VLOOKUP($C16,Banco!$A$3:$AZ$322,HLOOKUP(Z$2,Banco!$A$1:$AZ$2,2,FALSE),FALSE)</f>
        <v>X</v>
      </c>
      <c r="AA16" s="79" t="str">
        <f>VLOOKUP($C16,Banco!$A$3:$AZ$322,HLOOKUP(AA$2,Banco!$A$1:$AZ$2,2,FALSE),FALSE)</f>
        <v>-</v>
      </c>
      <c r="AB16" s="79">
        <f>VLOOKUP($C16,Banco!$A$3:$AZ$322,HLOOKUP(AB$2,Banco!$A$1:$AZ$2,2,FALSE),FALSE)</f>
        <v>0</v>
      </c>
      <c r="AC16" s="79">
        <f>VLOOKUP($C16,Banco!$A$3:$AZ$322,HLOOKUP(AC$2,Banco!$A$1:$AZ$2,2,FALSE),FALSE)</f>
        <v>0</v>
      </c>
      <c r="AD16" s="79">
        <f>VLOOKUP($C16,Banco!$A$3:$AZ$322,HLOOKUP(AD$2,Banco!$A$1:$AZ$2,2,FALSE),FALSE)</f>
        <v>0</v>
      </c>
      <c r="AE16" s="79" t="str">
        <f>VLOOKUP($C16,Banco!$A$3:$AZ$322,HLOOKUP(AE$2,Banco!$A$1:$AZ$2,2,FALSE),FALSE)</f>
        <v>X</v>
      </c>
      <c r="AF16" s="79">
        <f>VLOOKUP($C16,Banco!$A$3:$AZ$322,HLOOKUP(AF$2,Banco!$A$1:$AZ$2,2,FALSE),FALSE)</f>
        <v>0</v>
      </c>
      <c r="AG16" s="79">
        <f>VLOOKUP($C16,Banco!$A$3:$AZ$322,HLOOKUP(AG$2,Banco!$A$1:$AZ$2,2,FALSE),FALSE)</f>
        <v>0</v>
      </c>
    </row>
    <row r="17" spans="1:33" ht="39.75" customHeight="1" x14ac:dyDescent="0.2">
      <c r="A17" s="384"/>
      <c r="B17" s="401"/>
      <c r="C17" s="161" t="s">
        <v>191</v>
      </c>
      <c r="D17" s="198" t="s">
        <v>491</v>
      </c>
      <c r="E17" s="32">
        <f>VLOOKUP($C17,Banco!$A$3:$AZ$322,HLOOKUP(E$2,Banco!$A$1:$AZ$2,2,FALSE),FALSE)</f>
        <v>171797</v>
      </c>
      <c r="F17" s="32">
        <f>VLOOKUP($C17,Banco!$A$3:$AZ$322,HLOOKUP(F$2,Banco!$A$1:$AZ$2,2,FALSE),FALSE)</f>
        <v>138000</v>
      </c>
      <c r="G17" s="32">
        <f>VLOOKUP($C17,Banco!$A$3:$AZ$322,HLOOKUP(G$2,Banco!$A$1:$AZ$2,2,FALSE),FALSE)</f>
        <v>138000</v>
      </c>
      <c r="H17" s="114">
        <f>VLOOKUP($C17,Banco!$A$3:$AZ$322,HLOOKUP(H$2,Banco!$A$1:$AZ$2,2,FALSE),FALSE)</f>
        <v>0.80327363108785366</v>
      </c>
      <c r="I17" s="32">
        <f>VLOOKUP($C17,Banco!$A$3:$AZ$322,HLOOKUP(I$2,Banco!$A$1:$AZ$2,2,FALSE),FALSE)</f>
        <v>81</v>
      </c>
      <c r="J17" s="32">
        <f>VLOOKUP($C17,Banco!$A$3:$AZ$322,HLOOKUP(J$2,Banco!$A$1:$AZ$2,2,FALSE),FALSE)</f>
        <v>40</v>
      </c>
      <c r="K17" s="32">
        <f>VLOOKUP($C17,Banco!$A$3:$AZ$322,HLOOKUP(K$2,Banco!$A$1:$AZ$2,2,FALSE),FALSE)</f>
        <v>27</v>
      </c>
      <c r="L17" s="32">
        <f>VLOOKUP($C17,Banco!$A$3:$AZ$322,HLOOKUP(L$2,Banco!$A$1:$AZ$2,2,FALSE),FALSE)</f>
        <v>0</v>
      </c>
      <c r="M17" s="114">
        <f>VLOOKUP($C17,Banco!$A$3:$AZ$322,HLOOKUP(M$2,Banco!$A$1:$AZ$2,2,FALSE),FALSE)</f>
        <v>0.53139999999999998</v>
      </c>
      <c r="N17" s="32">
        <f>VLOOKUP($C17,Banco!$A$3:$AZ$322,HLOOKUP(N$2,Banco!$A$1:$AZ$2,2,FALSE),FALSE)</f>
        <v>0</v>
      </c>
      <c r="O17" s="32">
        <f>VLOOKUP($C17,Banco!$A$3:$AZ$322,HLOOKUP(O$2,Banco!$A$1:$AZ$2,2,FALSE),FALSE)</f>
        <v>0</v>
      </c>
      <c r="P17" s="32">
        <f>VLOOKUP($C17,Banco!$A$3:$AZ$322,HLOOKUP(P$2,Banco!$A$1:$AZ$2,2,FALSE),FALSE)</f>
        <v>26</v>
      </c>
      <c r="Q17" s="32">
        <f>VLOOKUP($C17,Banco!$A$3:$AZ$322,HLOOKUP(Q$2,Banco!$A$1:$AZ$2,2,FALSE),FALSE)</f>
        <v>0</v>
      </c>
      <c r="R17" s="32">
        <f>VLOOKUP($C17,Banco!$A$3:$AZ$322,HLOOKUP(R$2,Banco!$A$1:$AZ$2,2,FALSE),FALSE)</f>
        <v>0</v>
      </c>
      <c r="S17" s="32">
        <f>VLOOKUP($C17,Banco!$A$3:$AZ$322,HLOOKUP(S$2,Banco!$A$1:$AZ$2,2,FALSE),FALSE)</f>
        <v>403</v>
      </c>
      <c r="T17" s="32">
        <f>VLOOKUP($C17,Banco!$A$3:$AZ$322,HLOOKUP(T$2,Banco!$A$1:$AZ$2,2,FALSE),FALSE)</f>
        <v>183</v>
      </c>
      <c r="U17" s="32" t="str">
        <f>VLOOKUP($C17,Banco!$A$3:$AZ$322,HLOOKUP(U$2,Banco!$A$1:$AZ$2,2,FALSE),FALSE)</f>
        <v>-</v>
      </c>
      <c r="V17" s="32">
        <f>VLOOKUP($C17,Banco!$A$3:$AZ$322,HLOOKUP(V$2,Banco!$A$1:$AZ$2,2,FALSE),FALSE)</f>
        <v>5</v>
      </c>
      <c r="W17" s="32">
        <f>VLOOKUP($C17,Banco!$A$3:$AZ$322,HLOOKUP(W$2,Banco!$A$1:$AZ$2,2,FALSE),FALSE)</f>
        <v>0</v>
      </c>
      <c r="X17" s="32">
        <f>VLOOKUP($C17,Banco!$A$3:$AZ$322,HLOOKUP(X$2,Banco!$A$1:$AZ$2,2,FALSE),FALSE)</f>
        <v>0</v>
      </c>
      <c r="Y17" s="80" t="str">
        <f>VLOOKUP($C17,Banco!$A$3:$AZ$322,HLOOKUP(Y$2,Banco!$A$1:$AZ$2,2,FALSE),FALSE)</f>
        <v>Sede Palhoça</v>
      </c>
      <c r="Z17" s="80">
        <f>VLOOKUP($C17,Banco!$A$3:$AZ$322,HLOOKUP(Z$2,Banco!$A$1:$AZ$2,2,FALSE),FALSE)</f>
        <v>0</v>
      </c>
      <c r="AA17" s="80" t="str">
        <f>VLOOKUP($C17,Banco!$A$3:$AZ$322,HLOOKUP(AA$2,Banco!$A$1:$AZ$2,2,FALSE),FALSE)</f>
        <v>CAPS II, CAPS ad e CAPS i</v>
      </c>
      <c r="AB17" s="80">
        <f>VLOOKUP($C17,Banco!$A$3:$AZ$322,HLOOKUP(AB$2,Banco!$A$1:$AZ$2,2,FALSE),FALSE)</f>
        <v>0</v>
      </c>
      <c r="AC17" s="80">
        <f>VLOOKUP($C17,Banco!$A$3:$AZ$322,HLOOKUP(AC$2,Banco!$A$1:$AZ$2,2,FALSE),FALSE)</f>
        <v>2</v>
      </c>
      <c r="AD17" s="80">
        <f>VLOOKUP($C17,Banco!$A$3:$AZ$322,HLOOKUP(AD$2,Banco!$A$1:$AZ$2,2,FALSE),FALSE)</f>
        <v>0</v>
      </c>
      <c r="AE17" s="80" t="str">
        <f>VLOOKUP($C17,Banco!$A$3:$AZ$322,HLOOKUP(AE$2,Banco!$A$1:$AZ$2,2,FALSE),FALSE)</f>
        <v>X</v>
      </c>
      <c r="AF17" s="80">
        <f>VLOOKUP($C17,Banco!$A$3:$AZ$322,HLOOKUP(AF$2,Banco!$A$1:$AZ$2,2,FALSE),FALSE)</f>
        <v>0</v>
      </c>
      <c r="AG17" s="80">
        <f>VLOOKUP($C17,Banco!$A$3:$AZ$322,HLOOKUP(AG$2,Banco!$A$1:$AZ$2,2,FALSE),FALSE)</f>
        <v>2</v>
      </c>
    </row>
    <row r="18" spans="1:33" x14ac:dyDescent="0.2">
      <c r="A18" s="384"/>
      <c r="B18" s="401"/>
      <c r="C18" s="162" t="s">
        <v>199</v>
      </c>
      <c r="D18" s="198" t="s">
        <v>491</v>
      </c>
      <c r="E18" s="25">
        <f>VLOOKUP($C18,Banco!$A$3:$AZ$322,HLOOKUP(E$2,Banco!$A$1:$AZ$2,2,FALSE),FALSE)</f>
        <v>7494</v>
      </c>
      <c r="F18" s="25">
        <f>VLOOKUP($C18,Banco!$A$3:$AZ$322,HLOOKUP(F$2,Banco!$A$1:$AZ$2,2,FALSE),FALSE)</f>
        <v>10350</v>
      </c>
      <c r="G18" s="25">
        <f>VLOOKUP($C18,Banco!$A$3:$AZ$322,HLOOKUP(G$2,Banco!$A$1:$AZ$2,2,FALSE),FALSE)</f>
        <v>7494</v>
      </c>
      <c r="H18" s="115">
        <f>VLOOKUP($C18,Banco!$A$3:$AZ$322,HLOOKUP(H$2,Banco!$A$1:$AZ$2,2,FALSE),FALSE)</f>
        <v>1</v>
      </c>
      <c r="I18" s="25">
        <f>VLOOKUP($C18,Banco!$A$3:$AZ$322,HLOOKUP(I$2,Banco!$A$1:$AZ$2,2,FALSE),FALSE)</f>
        <v>4</v>
      </c>
      <c r="J18" s="25">
        <f>VLOOKUP($C18,Banco!$A$3:$AZ$322,HLOOKUP(J$2,Banco!$A$1:$AZ$2,2,FALSE),FALSE)</f>
        <v>3</v>
      </c>
      <c r="K18" s="25">
        <f>VLOOKUP($C18,Banco!$A$3:$AZ$322,HLOOKUP(K$2,Banco!$A$1:$AZ$2,2,FALSE),FALSE)</f>
        <v>3</v>
      </c>
      <c r="L18" s="25">
        <f>VLOOKUP($C18,Banco!$A$3:$AZ$322,HLOOKUP(L$2,Banco!$A$1:$AZ$2,2,FALSE),FALSE)</f>
        <v>0</v>
      </c>
      <c r="M18" s="115">
        <f>VLOOKUP($C18,Banco!$A$3:$AZ$322,HLOOKUP(M$2,Banco!$A$1:$AZ$2,2,FALSE),FALSE)</f>
        <v>1</v>
      </c>
      <c r="N18" s="25">
        <f>VLOOKUP($C18,Banco!$A$3:$AZ$322,HLOOKUP(N$2,Banco!$A$1:$AZ$2,2,FALSE),FALSE)</f>
        <v>0</v>
      </c>
      <c r="O18" s="25">
        <f>VLOOKUP($C18,Banco!$A$3:$AZ$322,HLOOKUP(O$2,Banco!$A$1:$AZ$2,2,FALSE),FALSE)</f>
        <v>0</v>
      </c>
      <c r="P18" s="25">
        <f>VLOOKUP($C18,Banco!$A$3:$AZ$322,HLOOKUP(P$2,Banco!$A$1:$AZ$2,2,FALSE),FALSE)</f>
        <v>3</v>
      </c>
      <c r="Q18" s="25">
        <f>VLOOKUP($C18,Banco!$A$3:$AZ$322,HLOOKUP(Q$2,Banco!$A$1:$AZ$2,2,FALSE),FALSE)</f>
        <v>0</v>
      </c>
      <c r="R18" s="25">
        <f>VLOOKUP($C18,Banco!$A$3:$AZ$322,HLOOKUP(R$2,Banco!$A$1:$AZ$2,2,FALSE),FALSE)</f>
        <v>0</v>
      </c>
      <c r="S18" s="25">
        <f>VLOOKUP($C18,Banco!$A$3:$AZ$322,HLOOKUP(S$2,Banco!$A$1:$AZ$2,2,FALSE),FALSE)</f>
        <v>18</v>
      </c>
      <c r="T18" s="25">
        <f>VLOOKUP($C18,Banco!$A$3:$AZ$322,HLOOKUP(T$2,Banco!$A$1:$AZ$2,2,FALSE),FALSE)</f>
        <v>16</v>
      </c>
      <c r="U18" s="25" t="str">
        <f>VLOOKUP($C18,Banco!$A$3:$AZ$322,HLOOKUP(U$2,Banco!$A$1:$AZ$2,2,FALSE),FALSE)</f>
        <v>-</v>
      </c>
      <c r="V18" s="25">
        <f>VLOOKUP($C18,Banco!$A$3:$AZ$322,HLOOKUP(V$2,Banco!$A$1:$AZ$2,2,FALSE),FALSE)</f>
        <v>0</v>
      </c>
      <c r="W18" s="25">
        <f>VLOOKUP($C18,Banco!$A$3:$AZ$322,HLOOKUP(W$2,Banco!$A$1:$AZ$2,2,FALSE),FALSE)</f>
        <v>1</v>
      </c>
      <c r="X18" s="25">
        <f>VLOOKUP($C18,Banco!$A$3:$AZ$322,HLOOKUP(X$2,Banco!$A$1:$AZ$2,2,FALSE),FALSE)</f>
        <v>0</v>
      </c>
      <c r="Y18" s="79" t="str">
        <f>VLOOKUP($C18,Banco!$A$3:$AZ$322,HLOOKUP(Y$2,Banco!$A$1:$AZ$2,2,FALSE),FALSE)</f>
        <v>Ref. Palhoça</v>
      </c>
      <c r="Z18" s="79">
        <f>VLOOKUP($C18,Banco!$A$3:$AZ$322,HLOOKUP(Z$2,Banco!$A$1:$AZ$2,2,FALSE),FALSE)</f>
        <v>0</v>
      </c>
      <c r="AA18" s="79" t="str">
        <f>VLOOKUP($C18,Banco!$A$3:$AZ$322,HLOOKUP(AA$2,Banco!$A$1:$AZ$2,2,FALSE),FALSE)</f>
        <v>-</v>
      </c>
      <c r="AB18" s="79">
        <f>VLOOKUP($C18,Banco!$A$3:$AZ$322,HLOOKUP(AB$2,Banco!$A$1:$AZ$2,2,FALSE),FALSE)</f>
        <v>1</v>
      </c>
      <c r="AC18" s="79">
        <f>VLOOKUP($C18,Banco!$A$3:$AZ$322,HLOOKUP(AC$2,Banco!$A$1:$AZ$2,2,FALSE),FALSE)</f>
        <v>0</v>
      </c>
      <c r="AD18" s="79">
        <f>VLOOKUP($C18,Banco!$A$3:$AZ$322,HLOOKUP(AD$2,Banco!$A$1:$AZ$2,2,FALSE),FALSE)</f>
        <v>0</v>
      </c>
      <c r="AE18" s="79" t="str">
        <f>VLOOKUP($C18,Banco!$A$3:$AZ$322,HLOOKUP(AE$2,Banco!$A$1:$AZ$2,2,FALSE),FALSE)</f>
        <v>X</v>
      </c>
      <c r="AF18" s="79">
        <f>VLOOKUP($C18,Banco!$A$3:$AZ$322,HLOOKUP(AF$2,Banco!$A$1:$AZ$2,2,FALSE),FALSE)</f>
        <v>0</v>
      </c>
      <c r="AG18" s="79">
        <f>VLOOKUP($C18,Banco!$A$3:$AZ$322,HLOOKUP(AG$2,Banco!$A$1:$AZ$2,2,FALSE),FALSE)</f>
        <v>0</v>
      </c>
    </row>
    <row r="19" spans="1:33" ht="39.75" customHeight="1" x14ac:dyDescent="0.2">
      <c r="A19" s="384"/>
      <c r="B19" s="401"/>
      <c r="C19" s="161" t="s">
        <v>221</v>
      </c>
      <c r="D19" s="198" t="s">
        <v>491</v>
      </c>
      <c r="E19" s="32">
        <f>VLOOKUP($C19,Banco!$A$3:$AZ$322,HLOOKUP(E$2,Banco!$A$1:$AZ$2,2,FALSE),FALSE)</f>
        <v>2878</v>
      </c>
      <c r="F19" s="32">
        <f>VLOOKUP($C19,Banco!$A$3:$AZ$322,HLOOKUP(F$2,Banco!$A$1:$AZ$2,2,FALSE),FALSE)</f>
        <v>3450</v>
      </c>
      <c r="G19" s="32">
        <f>VLOOKUP($C19,Banco!$A$3:$AZ$322,HLOOKUP(G$2,Banco!$A$1:$AZ$2,2,FALSE),FALSE)</f>
        <v>2878</v>
      </c>
      <c r="H19" s="114">
        <f>VLOOKUP($C19,Banco!$A$3:$AZ$322,HLOOKUP(H$2,Banco!$A$1:$AZ$2,2,FALSE),FALSE)</f>
        <v>1</v>
      </c>
      <c r="I19" s="32">
        <f>VLOOKUP($C19,Banco!$A$3:$AZ$322,HLOOKUP(I$2,Banco!$A$1:$AZ$2,2,FALSE),FALSE)</f>
        <v>1</v>
      </c>
      <c r="J19" s="32">
        <f>VLOOKUP($C19,Banco!$A$3:$AZ$322,HLOOKUP(J$2,Banco!$A$1:$AZ$2,2,FALSE),FALSE)</f>
        <v>1</v>
      </c>
      <c r="K19" s="32">
        <f>VLOOKUP($C19,Banco!$A$3:$AZ$322,HLOOKUP(K$2,Banco!$A$1:$AZ$2,2,FALSE),FALSE)</f>
        <v>1</v>
      </c>
      <c r="L19" s="32">
        <f>VLOOKUP($C19,Banco!$A$3:$AZ$322,HLOOKUP(L$2,Banco!$A$1:$AZ$2,2,FALSE),FALSE)</f>
        <v>0</v>
      </c>
      <c r="M19" s="114">
        <f>VLOOKUP($C19,Banco!$A$3:$AZ$322,HLOOKUP(M$2,Banco!$A$1:$AZ$2,2,FALSE),FALSE)</f>
        <v>1</v>
      </c>
      <c r="N19" s="32">
        <f>VLOOKUP($C19,Banco!$A$3:$AZ$322,HLOOKUP(N$2,Banco!$A$1:$AZ$2,2,FALSE),FALSE)</f>
        <v>0</v>
      </c>
      <c r="O19" s="32">
        <f>VLOOKUP($C19,Banco!$A$3:$AZ$322,HLOOKUP(O$2,Banco!$A$1:$AZ$2,2,FALSE),FALSE)</f>
        <v>0</v>
      </c>
      <c r="P19" s="32">
        <f>VLOOKUP($C19,Banco!$A$3:$AZ$322,HLOOKUP(P$2,Banco!$A$1:$AZ$2,2,FALSE),FALSE)</f>
        <v>1</v>
      </c>
      <c r="Q19" s="32">
        <f>VLOOKUP($C19,Banco!$A$3:$AZ$322,HLOOKUP(Q$2,Banco!$A$1:$AZ$2,2,FALSE),FALSE)</f>
        <v>0</v>
      </c>
      <c r="R19" s="32">
        <f>VLOOKUP($C19,Banco!$A$3:$AZ$322,HLOOKUP(R$2,Banco!$A$1:$AZ$2,2,FALSE),FALSE)</f>
        <v>0</v>
      </c>
      <c r="S19" s="32">
        <f>VLOOKUP($C19,Banco!$A$3:$AZ$322,HLOOKUP(S$2,Banco!$A$1:$AZ$2,2,FALSE),FALSE)</f>
        <v>7</v>
      </c>
      <c r="T19" s="32">
        <f>VLOOKUP($C19,Banco!$A$3:$AZ$322,HLOOKUP(T$2,Banco!$A$1:$AZ$2,2,FALSE),FALSE)</f>
        <v>7</v>
      </c>
      <c r="U19" s="32" t="str">
        <f>VLOOKUP($C19,Banco!$A$3:$AZ$322,HLOOKUP(U$2,Banco!$A$1:$AZ$2,2,FALSE),FALSE)</f>
        <v>-</v>
      </c>
      <c r="V19" s="32">
        <f>VLOOKUP($C19,Banco!$A$3:$AZ$322,HLOOKUP(V$2,Banco!$A$1:$AZ$2,2,FALSE),FALSE)</f>
        <v>0</v>
      </c>
      <c r="W19" s="32">
        <f>VLOOKUP($C19,Banco!$A$3:$AZ$322,HLOOKUP(W$2,Banco!$A$1:$AZ$2,2,FALSE),FALSE)</f>
        <v>0</v>
      </c>
      <c r="X19" s="32">
        <f>VLOOKUP($C19,Banco!$A$3:$AZ$322,HLOOKUP(X$2,Banco!$A$1:$AZ$2,2,FALSE),FALSE)</f>
        <v>1</v>
      </c>
      <c r="Y19" s="80" t="str">
        <f>VLOOKUP($C19,Banco!$A$3:$AZ$322,HLOOKUP(Y$2,Banco!$A$1:$AZ$2,2,FALSE),FALSE)</f>
        <v>Ref. UFSC</v>
      </c>
      <c r="Z19" s="80">
        <f>VLOOKUP($C19,Banco!$A$3:$AZ$322,HLOOKUP(Z$2,Banco!$A$1:$AZ$2,2,FALSE),FALSE)</f>
        <v>0</v>
      </c>
      <c r="AA19" s="80" t="str">
        <f>VLOOKUP($C19,Banco!$A$3:$AZ$322,HLOOKUP(AA$2,Banco!$A$1:$AZ$2,2,FALSE),FALSE)</f>
        <v>Encaminha p/ Santo Amaro da Imperatriz</v>
      </c>
      <c r="AB19" s="80">
        <f>VLOOKUP($C19,Banco!$A$3:$AZ$322,HLOOKUP(AB$2,Banco!$A$1:$AZ$2,2,FALSE),FALSE)</f>
        <v>0</v>
      </c>
      <c r="AC19" s="80">
        <f>VLOOKUP($C19,Banco!$A$3:$AZ$322,HLOOKUP(AC$2,Banco!$A$1:$AZ$2,2,FALSE),FALSE)</f>
        <v>1</v>
      </c>
      <c r="AD19" s="80">
        <f>VLOOKUP($C19,Banco!$A$3:$AZ$322,HLOOKUP(AD$2,Banco!$A$1:$AZ$2,2,FALSE),FALSE)</f>
        <v>0</v>
      </c>
      <c r="AE19" s="80" t="str">
        <f>VLOOKUP($C19,Banco!$A$3:$AZ$322,HLOOKUP(AE$2,Banco!$A$1:$AZ$2,2,FALSE),FALSE)</f>
        <v>X</v>
      </c>
      <c r="AF19" s="80">
        <f>VLOOKUP($C19,Banco!$A$3:$AZ$322,HLOOKUP(AF$2,Banco!$A$1:$AZ$2,2,FALSE),FALSE)</f>
        <v>0</v>
      </c>
      <c r="AG19" s="80">
        <f>VLOOKUP($C19,Banco!$A$3:$AZ$322,HLOOKUP(AG$2,Banco!$A$1:$AZ$2,2,FALSE),FALSE)</f>
        <v>0</v>
      </c>
    </row>
    <row r="20" spans="1:33" ht="30" customHeight="1" x14ac:dyDescent="0.2">
      <c r="A20" s="384"/>
      <c r="B20" s="401"/>
      <c r="C20" s="162" t="s">
        <v>244</v>
      </c>
      <c r="D20" s="198" t="s">
        <v>491</v>
      </c>
      <c r="E20" s="25">
        <f>VLOOKUP($C20,Banco!$A$3:$AZ$322,HLOOKUP(E$2,Banco!$A$1:$AZ$2,2,FALSE),FALSE)</f>
        <v>23245</v>
      </c>
      <c r="F20" s="25">
        <f>VLOOKUP($C20,Banco!$A$3:$AZ$322,HLOOKUP(F$2,Banco!$A$1:$AZ$2,2,FALSE),FALSE)</f>
        <v>31050</v>
      </c>
      <c r="G20" s="25">
        <f>VLOOKUP($C20,Banco!$A$3:$AZ$322,HLOOKUP(G$2,Banco!$A$1:$AZ$2,2,FALSE),FALSE)</f>
        <v>23245</v>
      </c>
      <c r="H20" s="115">
        <f>VLOOKUP($C20,Banco!$A$3:$AZ$322,HLOOKUP(H$2,Banco!$A$1:$AZ$2,2,FALSE),FALSE)</f>
        <v>1</v>
      </c>
      <c r="I20" s="25">
        <f>VLOOKUP($C20,Banco!$A$3:$AZ$322,HLOOKUP(I$2,Banco!$A$1:$AZ$2,2,FALSE),FALSE)</f>
        <v>11</v>
      </c>
      <c r="J20" s="25">
        <f>VLOOKUP($C20,Banco!$A$3:$AZ$322,HLOOKUP(J$2,Banco!$A$1:$AZ$2,2,FALSE),FALSE)</f>
        <v>9</v>
      </c>
      <c r="K20" s="25">
        <f>VLOOKUP($C20,Banco!$A$3:$AZ$322,HLOOKUP(K$2,Banco!$A$1:$AZ$2,2,FALSE),FALSE)</f>
        <v>5</v>
      </c>
      <c r="L20" s="25">
        <f>VLOOKUP($C20,Banco!$A$3:$AZ$322,HLOOKUP(L$2,Banco!$A$1:$AZ$2,2,FALSE),FALSE)</f>
        <v>0</v>
      </c>
      <c r="M20" s="115">
        <f>VLOOKUP($C20,Banco!$A$3:$AZ$322,HLOOKUP(M$2,Banco!$A$1:$AZ$2,2,FALSE),FALSE)</f>
        <v>0.73150000000000004</v>
      </c>
      <c r="N20" s="25">
        <f>VLOOKUP($C20,Banco!$A$3:$AZ$322,HLOOKUP(N$2,Banco!$A$1:$AZ$2,2,FALSE),FALSE)</f>
        <v>0</v>
      </c>
      <c r="O20" s="25">
        <f>VLOOKUP($C20,Banco!$A$3:$AZ$322,HLOOKUP(O$2,Banco!$A$1:$AZ$2,2,FALSE),FALSE)</f>
        <v>0</v>
      </c>
      <c r="P20" s="25">
        <f>VLOOKUP($C20,Banco!$A$3:$AZ$322,HLOOKUP(P$2,Banco!$A$1:$AZ$2,2,FALSE),FALSE)</f>
        <v>7</v>
      </c>
      <c r="Q20" s="25">
        <f>VLOOKUP($C20,Banco!$A$3:$AZ$322,HLOOKUP(Q$2,Banco!$A$1:$AZ$2,2,FALSE),FALSE)</f>
        <v>0</v>
      </c>
      <c r="R20" s="25">
        <f>VLOOKUP($C20,Banco!$A$3:$AZ$322,HLOOKUP(R$2,Banco!$A$1:$AZ$2,2,FALSE),FALSE)</f>
        <v>0</v>
      </c>
      <c r="S20" s="25">
        <f>VLOOKUP($C20,Banco!$A$3:$AZ$322,HLOOKUP(S$2,Banco!$A$1:$AZ$2,2,FALSE),FALSE)</f>
        <v>56</v>
      </c>
      <c r="T20" s="25">
        <f>VLOOKUP($C20,Banco!$A$3:$AZ$322,HLOOKUP(T$2,Banco!$A$1:$AZ$2,2,FALSE),FALSE)</f>
        <v>41</v>
      </c>
      <c r="U20" s="25" t="str">
        <f>VLOOKUP($C20,Banco!$A$3:$AZ$322,HLOOKUP(U$2,Banco!$A$1:$AZ$2,2,FALSE),FALSE)</f>
        <v>-</v>
      </c>
      <c r="V20" s="25">
        <f>VLOOKUP($C20,Banco!$A$3:$AZ$322,HLOOKUP(V$2,Banco!$A$1:$AZ$2,2,FALSE),FALSE)</f>
        <v>1</v>
      </c>
      <c r="W20" s="25">
        <f>VLOOKUP($C20,Banco!$A$3:$AZ$322,HLOOKUP(W$2,Banco!$A$1:$AZ$2,2,FALSE),FALSE)</f>
        <v>0</v>
      </c>
      <c r="X20" s="25">
        <f>VLOOKUP($C20,Banco!$A$3:$AZ$322,HLOOKUP(X$2,Banco!$A$1:$AZ$2,2,FALSE),FALSE)</f>
        <v>0</v>
      </c>
      <c r="Y20" s="79" t="str">
        <f>VLOOKUP($C20,Banco!$A$3:$AZ$322,HLOOKUP(Y$2,Banco!$A$1:$AZ$2,2,FALSE),FALSE)</f>
        <v>Sede Santo Amaro da Imperatriz</v>
      </c>
      <c r="Z20" s="79">
        <f>VLOOKUP($C20,Banco!$A$3:$AZ$322,HLOOKUP(Z$2,Banco!$A$1:$AZ$2,2,FALSE),FALSE)</f>
        <v>0</v>
      </c>
      <c r="AA20" s="325" t="str">
        <f>VLOOKUP($C20,Banco!$A$3:$AZ$322,HLOOKUP(AA$2,Banco!$A$1:$AZ$2,2,FALSE),FALSE)</f>
        <v>CAPS I - Microrregional</v>
      </c>
      <c r="AB20" s="79">
        <f>VLOOKUP($C20,Banco!$A$3:$AZ$322,HLOOKUP(AB$2,Banco!$A$1:$AZ$2,2,FALSE),FALSE)</f>
        <v>0</v>
      </c>
      <c r="AC20" s="79">
        <f>VLOOKUP($C20,Banco!$A$3:$AZ$322,HLOOKUP(AC$2,Banco!$A$1:$AZ$2,2,FALSE),FALSE)</f>
        <v>0</v>
      </c>
      <c r="AD20" s="79">
        <f>VLOOKUP($C20,Banco!$A$3:$AZ$322,HLOOKUP(AD$2,Banco!$A$1:$AZ$2,2,FALSE),FALSE)</f>
        <v>0</v>
      </c>
      <c r="AE20" s="79" t="str">
        <f>VLOOKUP($C20,Banco!$A$3:$AZ$322,HLOOKUP(AE$2,Banco!$A$1:$AZ$2,2,FALSE),FALSE)</f>
        <v>X</v>
      </c>
      <c r="AF20" s="79">
        <f>VLOOKUP($C20,Banco!$A$3:$AZ$322,HLOOKUP(AF$2,Banco!$A$1:$AZ$2,2,FALSE),FALSE)</f>
        <v>0</v>
      </c>
      <c r="AG20" s="79">
        <f>VLOOKUP($C20,Banco!$A$3:$AZ$322,HLOOKUP(AG$2,Banco!$A$1:$AZ$2,2,FALSE),FALSE)</f>
        <v>0</v>
      </c>
    </row>
    <row r="21" spans="1:33" ht="39.75" customHeight="1" x14ac:dyDescent="0.2">
      <c r="A21" s="384"/>
      <c r="B21" s="401"/>
      <c r="C21" s="161" t="s">
        <v>247</v>
      </c>
      <c r="D21" s="198" t="s">
        <v>491</v>
      </c>
      <c r="E21" s="32">
        <f>VLOOKUP($C21,Banco!$A$3:$AZ$322,HLOOKUP(E$2,Banco!$A$1:$AZ$2,2,FALSE),FALSE)</f>
        <v>2838</v>
      </c>
      <c r="F21" s="32">
        <f>VLOOKUP($C21,Banco!$A$3:$AZ$322,HLOOKUP(F$2,Banco!$A$1:$AZ$2,2,FALSE),FALSE)</f>
        <v>3450</v>
      </c>
      <c r="G21" s="32">
        <f>VLOOKUP($C21,Banco!$A$3:$AZ$322,HLOOKUP(G$2,Banco!$A$1:$AZ$2,2,FALSE),FALSE)</f>
        <v>2838</v>
      </c>
      <c r="H21" s="114">
        <f>VLOOKUP($C21,Banco!$A$3:$AZ$322,HLOOKUP(H$2,Banco!$A$1:$AZ$2,2,FALSE),FALSE)</f>
        <v>1</v>
      </c>
      <c r="I21" s="32">
        <f>VLOOKUP($C21,Banco!$A$3:$AZ$322,HLOOKUP(I$2,Banco!$A$1:$AZ$2,2,FALSE),FALSE)</f>
        <v>1</v>
      </c>
      <c r="J21" s="32">
        <f>VLOOKUP($C21,Banco!$A$3:$AZ$322,HLOOKUP(J$2,Banco!$A$1:$AZ$2,2,FALSE),FALSE)</f>
        <v>1</v>
      </c>
      <c r="K21" s="32">
        <f>VLOOKUP($C21,Banco!$A$3:$AZ$322,HLOOKUP(K$2,Banco!$A$1:$AZ$2,2,FALSE),FALSE)</f>
        <v>5</v>
      </c>
      <c r="L21" s="32">
        <f>VLOOKUP($C21,Banco!$A$3:$AZ$322,HLOOKUP(L$2,Banco!$A$1:$AZ$2,2,FALSE),FALSE)</f>
        <v>0</v>
      </c>
      <c r="M21" s="114">
        <f>VLOOKUP($C21,Banco!$A$3:$AZ$322,HLOOKUP(M$2,Banco!$A$1:$AZ$2,2,FALSE),FALSE)</f>
        <v>0.98140000000000005</v>
      </c>
      <c r="N21" s="32">
        <f>VLOOKUP($C21,Banco!$A$3:$AZ$322,HLOOKUP(N$2,Banco!$A$1:$AZ$2,2,FALSE),FALSE)</f>
        <v>0</v>
      </c>
      <c r="O21" s="32">
        <f>VLOOKUP($C21,Banco!$A$3:$AZ$322,HLOOKUP(O$2,Banco!$A$1:$AZ$2,2,FALSE),FALSE)</f>
        <v>0</v>
      </c>
      <c r="P21" s="32">
        <f>VLOOKUP($C21,Banco!$A$3:$AZ$322,HLOOKUP(P$2,Banco!$A$1:$AZ$2,2,FALSE),FALSE)</f>
        <v>1</v>
      </c>
      <c r="Q21" s="32">
        <f>VLOOKUP($C21,Banco!$A$3:$AZ$322,HLOOKUP(Q$2,Banco!$A$1:$AZ$2,2,FALSE),FALSE)</f>
        <v>0</v>
      </c>
      <c r="R21" s="32">
        <f>VLOOKUP($C21,Banco!$A$3:$AZ$322,HLOOKUP(R$2,Banco!$A$1:$AZ$2,2,FALSE),FALSE)</f>
        <v>0</v>
      </c>
      <c r="S21" s="32">
        <f>VLOOKUP($C21,Banco!$A$3:$AZ$322,HLOOKUP(S$2,Banco!$A$1:$AZ$2,2,FALSE),FALSE)</f>
        <v>7</v>
      </c>
      <c r="T21" s="32">
        <f>VLOOKUP($C21,Banco!$A$3:$AZ$322,HLOOKUP(T$2,Banco!$A$1:$AZ$2,2,FALSE),FALSE)</f>
        <v>8</v>
      </c>
      <c r="U21" s="32" t="str">
        <f>VLOOKUP($C21,Banco!$A$3:$AZ$322,HLOOKUP(U$2,Banco!$A$1:$AZ$2,2,FALSE),FALSE)</f>
        <v>-</v>
      </c>
      <c r="V21" s="32">
        <f>VLOOKUP($C21,Banco!$A$3:$AZ$322,HLOOKUP(V$2,Banco!$A$1:$AZ$2,2,FALSE),FALSE)</f>
        <v>0</v>
      </c>
      <c r="W21" s="32">
        <f>VLOOKUP($C21,Banco!$A$3:$AZ$322,HLOOKUP(W$2,Banco!$A$1:$AZ$2,2,FALSE),FALSE)</f>
        <v>0</v>
      </c>
      <c r="X21" s="32">
        <f>VLOOKUP($C21,Banco!$A$3:$AZ$322,HLOOKUP(X$2,Banco!$A$1:$AZ$2,2,FALSE),FALSE)</f>
        <v>1</v>
      </c>
      <c r="Y21" s="80" t="str">
        <f>VLOOKUP($C21,Banco!$A$3:$AZ$322,HLOOKUP(Y$2,Banco!$A$1:$AZ$2,2,FALSE),FALSE)</f>
        <v>Ref. Santo Amaro da Imperatriz</v>
      </c>
      <c r="Z21" s="80">
        <f>VLOOKUP($C21,Banco!$A$3:$AZ$322,HLOOKUP(Z$2,Banco!$A$1:$AZ$2,2,FALSE),FALSE)</f>
        <v>0</v>
      </c>
      <c r="AA21" s="80" t="str">
        <f>VLOOKUP($C21,Banco!$A$3:$AZ$322,HLOOKUP(AA$2,Banco!$A$1:$AZ$2,2,FALSE),FALSE)</f>
        <v>Encaminha p/ Santo Amaro da Imperatriz</v>
      </c>
      <c r="AB21" s="80">
        <f>VLOOKUP($C21,Banco!$A$3:$AZ$322,HLOOKUP(AB$2,Banco!$A$1:$AZ$2,2,FALSE),FALSE)</f>
        <v>0</v>
      </c>
      <c r="AC21" s="80">
        <f>VLOOKUP($C21,Banco!$A$3:$AZ$322,HLOOKUP(AC$2,Banco!$A$1:$AZ$2,2,FALSE),FALSE)</f>
        <v>1</v>
      </c>
      <c r="AD21" s="80">
        <f>VLOOKUP($C21,Banco!$A$3:$AZ$322,HLOOKUP(AD$2,Banco!$A$1:$AZ$2,2,FALSE),FALSE)</f>
        <v>0</v>
      </c>
      <c r="AE21" s="80" t="str">
        <f>VLOOKUP($C21,Banco!$A$3:$AZ$322,HLOOKUP(AE$2,Banco!$A$1:$AZ$2,2,FALSE),FALSE)</f>
        <v>X</v>
      </c>
      <c r="AF21" s="80">
        <f>VLOOKUP($C21,Banco!$A$3:$AZ$322,HLOOKUP(AF$2,Banco!$A$1:$AZ$2,2,FALSE),FALSE)</f>
        <v>0</v>
      </c>
      <c r="AG21" s="80">
        <f>VLOOKUP($C21,Banco!$A$3:$AZ$322,HLOOKUP(AG$2,Banco!$A$1:$AZ$2,2,FALSE),FALSE)</f>
        <v>0</v>
      </c>
    </row>
    <row r="22" spans="1:33" x14ac:dyDescent="0.2">
      <c r="A22" s="384"/>
      <c r="B22" s="401"/>
      <c r="C22" s="162" t="s">
        <v>252</v>
      </c>
      <c r="D22" s="198" t="s">
        <v>491</v>
      </c>
      <c r="E22" s="25">
        <f>VLOOKUP($C22,Banco!$A$3:$AZ$322,HLOOKUP(E$2,Banco!$A$1:$AZ$2,2,FALSE),FALSE)</f>
        <v>37424</v>
      </c>
      <c r="F22" s="25">
        <f>VLOOKUP($C22,Banco!$A$3:$AZ$322,HLOOKUP(F$2,Banco!$A$1:$AZ$2,2,FALSE),FALSE)</f>
        <v>34500</v>
      </c>
      <c r="G22" s="25">
        <f>VLOOKUP($C22,Banco!$A$3:$AZ$322,HLOOKUP(G$2,Banco!$A$1:$AZ$2,2,FALSE),FALSE)</f>
        <v>34500</v>
      </c>
      <c r="H22" s="115">
        <f>VLOOKUP($C22,Banco!$A$3:$AZ$322,HLOOKUP(H$2,Banco!$A$1:$AZ$2,2,FALSE),FALSE)</f>
        <v>0.92186831979478412</v>
      </c>
      <c r="I22" s="25">
        <f>VLOOKUP($C22,Banco!$A$3:$AZ$322,HLOOKUP(I$2,Banco!$A$1:$AZ$2,2,FALSE),FALSE)</f>
        <v>17</v>
      </c>
      <c r="J22" s="25">
        <f>VLOOKUP($C22,Banco!$A$3:$AZ$322,HLOOKUP(J$2,Banco!$A$1:$AZ$2,2,FALSE),FALSE)</f>
        <v>10</v>
      </c>
      <c r="K22" s="25">
        <f>VLOOKUP($C22,Banco!$A$3:$AZ$322,HLOOKUP(K$2,Banco!$A$1:$AZ$2,2,FALSE),FALSE)</f>
        <v>13</v>
      </c>
      <c r="L22" s="25">
        <f>VLOOKUP($C22,Banco!$A$3:$AZ$322,HLOOKUP(L$2,Banco!$A$1:$AZ$2,2,FALSE),FALSE)</f>
        <v>0</v>
      </c>
      <c r="M22" s="115">
        <f>VLOOKUP($C22,Banco!$A$3:$AZ$322,HLOOKUP(M$2,Banco!$A$1:$AZ$2,2,FALSE),FALSE)</f>
        <v>0.52500000000000002</v>
      </c>
      <c r="N22" s="25">
        <f>VLOOKUP($C22,Banco!$A$3:$AZ$322,HLOOKUP(N$2,Banco!$A$1:$AZ$2,2,FALSE),FALSE)</f>
        <v>0</v>
      </c>
      <c r="O22" s="25">
        <f>VLOOKUP($C22,Banco!$A$3:$AZ$322,HLOOKUP(O$2,Banco!$A$1:$AZ$2,2,FALSE),FALSE)</f>
        <v>0</v>
      </c>
      <c r="P22" s="25">
        <f>VLOOKUP($C22,Banco!$A$3:$AZ$322,HLOOKUP(P$2,Banco!$A$1:$AZ$2,2,FALSE),FALSE)</f>
        <v>8</v>
      </c>
      <c r="Q22" s="25">
        <f>VLOOKUP($C22,Banco!$A$3:$AZ$322,HLOOKUP(Q$2,Banco!$A$1:$AZ$2,2,FALSE),FALSE)</f>
        <v>0</v>
      </c>
      <c r="R22" s="25">
        <f>VLOOKUP($C22,Banco!$A$3:$AZ$322,HLOOKUP(R$2,Banco!$A$1:$AZ$2,2,FALSE),FALSE)</f>
        <v>0</v>
      </c>
      <c r="S22" s="25">
        <f>VLOOKUP($C22,Banco!$A$3:$AZ$322,HLOOKUP(S$2,Banco!$A$1:$AZ$2,2,FALSE),FALSE)</f>
        <v>85</v>
      </c>
      <c r="T22" s="25">
        <f>VLOOKUP($C22,Banco!$A$3:$AZ$322,HLOOKUP(T$2,Banco!$A$1:$AZ$2,2,FALSE),FALSE)</f>
        <v>43</v>
      </c>
      <c r="U22" s="25" t="str">
        <f>VLOOKUP($C22,Banco!$A$3:$AZ$322,HLOOKUP(U$2,Banco!$A$1:$AZ$2,2,FALSE),FALSE)</f>
        <v>-</v>
      </c>
      <c r="V22" s="25">
        <f>VLOOKUP($C22,Banco!$A$3:$AZ$322,HLOOKUP(V$2,Banco!$A$1:$AZ$2,2,FALSE),FALSE)</f>
        <v>1</v>
      </c>
      <c r="W22" s="25">
        <f>VLOOKUP($C22,Banco!$A$3:$AZ$322,HLOOKUP(W$2,Banco!$A$1:$AZ$2,2,FALSE),FALSE)</f>
        <v>0</v>
      </c>
      <c r="X22" s="25">
        <f>VLOOKUP($C22,Banco!$A$3:$AZ$322,HLOOKUP(X$2,Banco!$A$1:$AZ$2,2,FALSE),FALSE)</f>
        <v>0</v>
      </c>
      <c r="Y22" s="79" t="str">
        <f>VLOOKUP($C22,Banco!$A$3:$AZ$322,HLOOKUP(Y$2,Banco!$A$1:$AZ$2,2,FALSE),FALSE)</f>
        <v>Ref. Tijucas</v>
      </c>
      <c r="Z22" s="79" t="str">
        <f>VLOOKUP($C22,Banco!$A$3:$AZ$322,HLOOKUP(Z$2,Banco!$A$1:$AZ$2,2,FALSE),FALSE)</f>
        <v>X</v>
      </c>
      <c r="AA22" s="79" t="str">
        <f>VLOOKUP($C22,Banco!$A$3:$AZ$322,HLOOKUP(AA$2,Banco!$A$1:$AZ$2,2,FALSE),FALSE)</f>
        <v>-</v>
      </c>
      <c r="AB22" s="79">
        <f>VLOOKUP($C22,Banco!$A$3:$AZ$322,HLOOKUP(AB$2,Banco!$A$1:$AZ$2,2,FALSE),FALSE)</f>
        <v>0</v>
      </c>
      <c r="AC22" s="79">
        <f>VLOOKUP($C22,Banco!$A$3:$AZ$322,HLOOKUP(AC$2,Banco!$A$1:$AZ$2,2,FALSE),FALSE)</f>
        <v>0</v>
      </c>
      <c r="AD22" s="79">
        <f>VLOOKUP($C22,Banco!$A$3:$AZ$322,HLOOKUP(AD$2,Banco!$A$1:$AZ$2,2,FALSE),FALSE)</f>
        <v>0</v>
      </c>
      <c r="AE22" s="79" t="str">
        <f>VLOOKUP($C22,Banco!$A$3:$AZ$322,HLOOKUP(AE$2,Banco!$A$1:$AZ$2,2,FALSE),FALSE)</f>
        <v>X</v>
      </c>
      <c r="AF22" s="79">
        <f>VLOOKUP($C22,Banco!$A$3:$AZ$322,HLOOKUP(AF$2,Banco!$A$1:$AZ$2,2,FALSE),FALSE)</f>
        <v>0</v>
      </c>
      <c r="AG22" s="79">
        <f>VLOOKUP($C22,Banco!$A$3:$AZ$322,HLOOKUP(AG$2,Banco!$A$1:$AZ$2,2,FALSE),FALSE)</f>
        <v>1</v>
      </c>
    </row>
    <row r="23" spans="1:33" ht="24.75" customHeight="1" x14ac:dyDescent="0.2">
      <c r="A23" s="384"/>
      <c r="B23" s="401"/>
      <c r="C23" s="161" t="s">
        <v>257</v>
      </c>
      <c r="D23" s="198" t="s">
        <v>491</v>
      </c>
      <c r="E23" s="32">
        <f>VLOOKUP($C23,Banco!$A$3:$AZ$322,HLOOKUP(E$2,Banco!$A$1:$AZ$2,2,FALSE),FALSE)</f>
        <v>246586</v>
      </c>
      <c r="F23" s="32">
        <f>VLOOKUP($C23,Banco!$A$3:$AZ$322,HLOOKUP(F$2,Banco!$A$1:$AZ$2,2,FALSE),FALSE)</f>
        <v>189750</v>
      </c>
      <c r="G23" s="32">
        <f>VLOOKUP($C23,Banco!$A$3:$AZ$322,HLOOKUP(G$2,Banco!$A$1:$AZ$2,2,FALSE),FALSE)</f>
        <v>189750</v>
      </c>
      <c r="H23" s="114">
        <f>VLOOKUP($C23,Banco!$A$3:$AZ$322,HLOOKUP(H$2,Banco!$A$1:$AZ$2,2,FALSE),FALSE)</f>
        <v>0.7695084068033059</v>
      </c>
      <c r="I23" s="32">
        <f>VLOOKUP($C23,Banco!$A$3:$AZ$322,HLOOKUP(I$2,Banco!$A$1:$AZ$2,2,FALSE),FALSE)</f>
        <v>118</v>
      </c>
      <c r="J23" s="32">
        <f>VLOOKUP($C23,Banco!$A$3:$AZ$322,HLOOKUP(J$2,Banco!$A$1:$AZ$2,2,FALSE),FALSE)</f>
        <v>55</v>
      </c>
      <c r="K23" s="32">
        <f>VLOOKUP($C23,Banco!$A$3:$AZ$322,HLOOKUP(K$2,Banco!$A$1:$AZ$2,2,FALSE),FALSE)</f>
        <v>3</v>
      </c>
      <c r="L23" s="32">
        <f>VLOOKUP($C23,Banco!$A$3:$AZ$322,HLOOKUP(L$2,Banco!$A$1:$AZ$2,2,FALSE),FALSE)</f>
        <v>0</v>
      </c>
      <c r="M23" s="114">
        <f>VLOOKUP($C23,Banco!$A$3:$AZ$322,HLOOKUP(M$2,Banco!$A$1:$AZ$2,2,FALSE),FALSE)</f>
        <v>1</v>
      </c>
      <c r="N23" s="32">
        <f>VLOOKUP($C23,Banco!$A$3:$AZ$322,HLOOKUP(N$2,Banco!$A$1:$AZ$2,2,FALSE),FALSE)</f>
        <v>0</v>
      </c>
      <c r="O23" s="32">
        <f>VLOOKUP($C23,Banco!$A$3:$AZ$322,HLOOKUP(O$2,Banco!$A$1:$AZ$2,2,FALSE),FALSE)</f>
        <v>0</v>
      </c>
      <c r="P23" s="32">
        <f>VLOOKUP($C23,Banco!$A$3:$AZ$322,HLOOKUP(P$2,Banco!$A$1:$AZ$2,2,FALSE),FALSE)</f>
        <v>40</v>
      </c>
      <c r="Q23" s="32">
        <f>VLOOKUP($C23,Banco!$A$3:$AZ$322,HLOOKUP(Q$2,Banco!$A$1:$AZ$2,2,FALSE),FALSE)</f>
        <v>0</v>
      </c>
      <c r="R23" s="32">
        <f>VLOOKUP($C23,Banco!$A$3:$AZ$322,HLOOKUP(R$2,Banco!$A$1:$AZ$2,2,FALSE),FALSE)</f>
        <v>0</v>
      </c>
      <c r="S23" s="32">
        <f>VLOOKUP($C23,Banco!$A$3:$AZ$322,HLOOKUP(S$2,Banco!$A$1:$AZ$2,2,FALSE),FALSE)</f>
        <v>590</v>
      </c>
      <c r="T23" s="32">
        <f>VLOOKUP($C23,Banco!$A$3:$AZ$322,HLOOKUP(T$2,Banco!$A$1:$AZ$2,2,FALSE),FALSE)</f>
        <v>208</v>
      </c>
      <c r="U23" s="32" t="str">
        <f>VLOOKUP($C23,Banco!$A$3:$AZ$322,HLOOKUP(U$2,Banco!$A$1:$AZ$2,2,FALSE),FALSE)</f>
        <v>-</v>
      </c>
      <c r="V23" s="32">
        <f>VLOOKUP($C23,Banco!$A$3:$AZ$322,HLOOKUP(V$2,Banco!$A$1:$AZ$2,2,FALSE),FALSE)</f>
        <v>4</v>
      </c>
      <c r="W23" s="32">
        <f>VLOOKUP($C23,Banco!$A$3:$AZ$322,HLOOKUP(W$2,Banco!$A$1:$AZ$2,2,FALSE),FALSE)</f>
        <v>0</v>
      </c>
      <c r="X23" s="32">
        <f>VLOOKUP($C23,Banco!$A$3:$AZ$322,HLOOKUP(X$2,Banco!$A$1:$AZ$2,2,FALSE),FALSE)</f>
        <v>0</v>
      </c>
      <c r="Y23" s="80" t="str">
        <f>VLOOKUP($C23,Banco!$A$3:$AZ$322,HLOOKUP(Y$2,Banco!$A$1:$AZ$2,2,FALSE),FALSE)</f>
        <v>Sede São José</v>
      </c>
      <c r="Z23" s="80">
        <f>VLOOKUP($C23,Banco!$A$3:$AZ$322,HLOOKUP(Z$2,Banco!$A$1:$AZ$2,2,FALSE),FALSE)</f>
        <v>0</v>
      </c>
      <c r="AA23" s="80" t="str">
        <f>VLOOKUP($C23,Banco!$A$3:$AZ$322,HLOOKUP(AA$2,Banco!$A$1:$AZ$2,2,FALSE),FALSE)</f>
        <v>CAPS II e CAPS ad</v>
      </c>
      <c r="AB23" s="80">
        <f>VLOOKUP($C23,Banco!$A$3:$AZ$322,HLOOKUP(AB$2,Banco!$A$1:$AZ$2,2,FALSE),FALSE)</f>
        <v>0</v>
      </c>
      <c r="AC23" s="80">
        <f>VLOOKUP($C23,Banco!$A$3:$AZ$322,HLOOKUP(AC$2,Banco!$A$1:$AZ$2,2,FALSE),FALSE)</f>
        <v>10</v>
      </c>
      <c r="AD23" s="80">
        <f>VLOOKUP($C23,Banco!$A$3:$AZ$322,HLOOKUP(AD$2,Banco!$A$1:$AZ$2,2,FALSE),FALSE)</f>
        <v>0</v>
      </c>
      <c r="AE23" s="80" t="str">
        <f>VLOOKUP($C23,Banco!$A$3:$AZ$322,HLOOKUP(AE$2,Banco!$A$1:$AZ$2,2,FALSE),FALSE)</f>
        <v>X</v>
      </c>
      <c r="AF23" s="80">
        <f>VLOOKUP($C23,Banco!$A$3:$AZ$322,HLOOKUP(AF$2,Banco!$A$1:$AZ$2,2,FALSE),FALSE)</f>
        <v>0</v>
      </c>
      <c r="AG23" s="80">
        <f>VLOOKUP($C23,Banco!$A$3:$AZ$322,HLOOKUP(AG$2,Banco!$A$1:$AZ$2,2,FALSE),FALSE)</f>
        <v>0</v>
      </c>
    </row>
    <row r="24" spans="1:33" ht="39.75" customHeight="1" x14ac:dyDescent="0.2">
      <c r="A24" s="384"/>
      <c r="B24" s="401"/>
      <c r="C24" s="162" t="s">
        <v>265</v>
      </c>
      <c r="D24" s="198" t="s">
        <v>491</v>
      </c>
      <c r="E24" s="25">
        <f>VLOOKUP($C24,Banco!$A$3:$AZ$322,HLOOKUP(E$2,Banco!$A$1:$AZ$2,2,FALSE),FALSE)</f>
        <v>5823</v>
      </c>
      <c r="F24" s="25">
        <f>VLOOKUP($C24,Banco!$A$3:$AZ$322,HLOOKUP(F$2,Banco!$A$1:$AZ$2,2,FALSE),FALSE)</f>
        <v>6900</v>
      </c>
      <c r="G24" s="25">
        <f>VLOOKUP($C24,Banco!$A$3:$AZ$322,HLOOKUP(G$2,Banco!$A$1:$AZ$2,2,FALSE),FALSE)</f>
        <v>5823</v>
      </c>
      <c r="H24" s="115">
        <f>VLOOKUP($C24,Banco!$A$3:$AZ$322,HLOOKUP(H$2,Banco!$A$1:$AZ$2,2,FALSE),FALSE)</f>
        <v>1</v>
      </c>
      <c r="I24" s="25">
        <f>VLOOKUP($C24,Banco!$A$3:$AZ$322,HLOOKUP(I$2,Banco!$A$1:$AZ$2,2,FALSE),FALSE)</f>
        <v>3</v>
      </c>
      <c r="J24" s="25">
        <f>VLOOKUP($C24,Banco!$A$3:$AZ$322,HLOOKUP(J$2,Banco!$A$1:$AZ$2,2,FALSE),FALSE)</f>
        <v>2</v>
      </c>
      <c r="K24" s="25">
        <f>VLOOKUP($C24,Banco!$A$3:$AZ$322,HLOOKUP(K$2,Banco!$A$1:$AZ$2,2,FALSE),FALSE)</f>
        <v>0</v>
      </c>
      <c r="L24" s="25">
        <f>VLOOKUP($C24,Banco!$A$3:$AZ$322,HLOOKUP(L$2,Banco!$A$1:$AZ$2,2,FALSE),FALSE)</f>
        <v>0</v>
      </c>
      <c r="M24" s="115">
        <f>VLOOKUP($C24,Banco!$A$3:$AZ$322,HLOOKUP(M$2,Banco!$A$1:$AZ$2,2,FALSE),FALSE)</f>
        <v>0</v>
      </c>
      <c r="N24" s="25">
        <f>VLOOKUP($C24,Banco!$A$3:$AZ$322,HLOOKUP(N$2,Banco!$A$1:$AZ$2,2,FALSE),FALSE)</f>
        <v>0</v>
      </c>
      <c r="O24" s="25">
        <f>VLOOKUP($C24,Banco!$A$3:$AZ$322,HLOOKUP(O$2,Banco!$A$1:$AZ$2,2,FALSE),FALSE)</f>
        <v>0</v>
      </c>
      <c r="P24" s="25">
        <f>VLOOKUP($C24,Banco!$A$3:$AZ$322,HLOOKUP(P$2,Banco!$A$1:$AZ$2,2,FALSE),FALSE)</f>
        <v>2</v>
      </c>
      <c r="Q24" s="25">
        <f>VLOOKUP($C24,Banco!$A$3:$AZ$322,HLOOKUP(Q$2,Banco!$A$1:$AZ$2,2,FALSE),FALSE)</f>
        <v>0</v>
      </c>
      <c r="R24" s="25">
        <f>VLOOKUP($C24,Banco!$A$3:$AZ$322,HLOOKUP(R$2,Banco!$A$1:$AZ$2,2,FALSE),FALSE)</f>
        <v>0</v>
      </c>
      <c r="S24" s="25">
        <f>VLOOKUP($C24,Banco!$A$3:$AZ$322,HLOOKUP(S$2,Banco!$A$1:$AZ$2,2,FALSE),FALSE)</f>
        <v>14</v>
      </c>
      <c r="T24" s="25">
        <f>VLOOKUP($C24,Banco!$A$3:$AZ$322,HLOOKUP(T$2,Banco!$A$1:$AZ$2,2,FALSE),FALSE)</f>
        <v>9</v>
      </c>
      <c r="U24" s="25" t="str">
        <f>VLOOKUP($C24,Banco!$A$3:$AZ$322,HLOOKUP(U$2,Banco!$A$1:$AZ$2,2,FALSE),FALSE)</f>
        <v>-</v>
      </c>
      <c r="V24" s="25">
        <f>VLOOKUP($C24,Banco!$A$3:$AZ$322,HLOOKUP(V$2,Banco!$A$1:$AZ$2,2,FALSE),FALSE)</f>
        <v>0</v>
      </c>
      <c r="W24" s="25">
        <f>VLOOKUP($C24,Banco!$A$3:$AZ$322,HLOOKUP(W$2,Banco!$A$1:$AZ$2,2,FALSE),FALSE)</f>
        <v>0</v>
      </c>
      <c r="X24" s="25">
        <f>VLOOKUP($C24,Banco!$A$3:$AZ$322,HLOOKUP(X$2,Banco!$A$1:$AZ$2,2,FALSE),FALSE)</f>
        <v>1</v>
      </c>
      <c r="Y24" s="79" t="str">
        <f>VLOOKUP($C24,Banco!$A$3:$AZ$322,HLOOKUP(Y$2,Banco!$A$1:$AZ$2,2,FALSE),FALSE)</f>
        <v xml:space="preserve">Ref. São José </v>
      </c>
      <c r="Z24" s="79">
        <f>VLOOKUP($C24,Banco!$A$3:$AZ$322,HLOOKUP(Z$2,Banco!$A$1:$AZ$2,2,FALSE),FALSE)</f>
        <v>0</v>
      </c>
      <c r="AA24" s="79" t="str">
        <f>VLOOKUP($C24,Banco!$A$3:$AZ$322,HLOOKUP(AA$2,Banco!$A$1:$AZ$2,2,FALSE),FALSE)</f>
        <v>Encaminha p/ Santo Amaro da Imperatriz</v>
      </c>
      <c r="AB24" s="79">
        <f>VLOOKUP($C24,Banco!$A$3:$AZ$322,HLOOKUP(AB$2,Banco!$A$1:$AZ$2,2,FALSE),FALSE)</f>
        <v>0</v>
      </c>
      <c r="AC24" s="79">
        <f>VLOOKUP($C24,Banco!$A$3:$AZ$322,HLOOKUP(AC$2,Banco!$A$1:$AZ$2,2,FALSE),FALSE)</f>
        <v>0</v>
      </c>
      <c r="AD24" s="79">
        <f>VLOOKUP($C24,Banco!$A$3:$AZ$322,HLOOKUP(AD$2,Banco!$A$1:$AZ$2,2,FALSE),FALSE)</f>
        <v>1</v>
      </c>
      <c r="AE24" s="79" t="str">
        <f>VLOOKUP($C24,Banco!$A$3:$AZ$322,HLOOKUP(AE$2,Banco!$A$1:$AZ$2,2,FALSE),FALSE)</f>
        <v>X</v>
      </c>
      <c r="AF24" s="79">
        <f>VLOOKUP($C24,Banco!$A$3:$AZ$322,HLOOKUP(AF$2,Banco!$A$1:$AZ$2,2,FALSE),FALSE)</f>
        <v>0</v>
      </c>
      <c r="AG24" s="79">
        <f>VLOOKUP($C24,Banco!$A$3:$AZ$322,HLOOKUP(AG$2,Banco!$A$1:$AZ$2,2,FALSE),FALSE)</f>
        <v>0</v>
      </c>
    </row>
    <row r="25" spans="1:33" ht="13.5" thickBot="1" x14ac:dyDescent="0.25">
      <c r="A25" s="384"/>
      <c r="B25" s="401"/>
      <c r="C25" s="163" t="s">
        <v>276</v>
      </c>
      <c r="D25" s="198" t="s">
        <v>491</v>
      </c>
      <c r="E25" s="33">
        <f>VLOOKUP($C25,Banco!$A$3:$AZ$322,HLOOKUP(E$2,Banco!$A$1:$AZ$2,2,FALSE),FALSE)</f>
        <v>38407</v>
      </c>
      <c r="F25" s="33">
        <f>VLOOKUP($C25,Banco!$A$3:$AZ$322,HLOOKUP(F$2,Banco!$A$1:$AZ$2,2,FALSE),FALSE)</f>
        <v>44850</v>
      </c>
      <c r="G25" s="33">
        <f>VLOOKUP($C25,Banco!$A$3:$AZ$322,HLOOKUP(G$2,Banco!$A$1:$AZ$2,2,FALSE),FALSE)</f>
        <v>38407</v>
      </c>
      <c r="H25" s="116">
        <f>VLOOKUP($C25,Banco!$A$3:$AZ$322,HLOOKUP(H$2,Banco!$A$1:$AZ$2,2,FALSE),FALSE)</f>
        <v>1</v>
      </c>
      <c r="I25" s="33">
        <f>VLOOKUP($C25,Banco!$A$3:$AZ$322,HLOOKUP(I$2,Banco!$A$1:$AZ$2,2,FALSE),FALSE)</f>
        <v>18</v>
      </c>
      <c r="J25" s="33">
        <f>VLOOKUP($C25,Banco!$A$3:$AZ$322,HLOOKUP(J$2,Banco!$A$1:$AZ$2,2,FALSE),FALSE)</f>
        <v>13</v>
      </c>
      <c r="K25" s="33">
        <f>VLOOKUP($C25,Banco!$A$3:$AZ$322,HLOOKUP(K$2,Banco!$A$1:$AZ$2,2,FALSE),FALSE)</f>
        <v>9</v>
      </c>
      <c r="L25" s="33">
        <f>VLOOKUP($C25,Banco!$A$3:$AZ$322,HLOOKUP(L$2,Banco!$A$1:$AZ$2,2,FALSE),FALSE)</f>
        <v>0</v>
      </c>
      <c r="M25" s="116">
        <f>VLOOKUP($C25,Banco!$A$3:$AZ$322,HLOOKUP(M$2,Banco!$A$1:$AZ$2,2,FALSE),FALSE)</f>
        <v>0.79300000000000004</v>
      </c>
      <c r="N25" s="33">
        <f>VLOOKUP($C25,Banco!$A$3:$AZ$322,HLOOKUP(N$2,Banco!$A$1:$AZ$2,2,FALSE),FALSE)</f>
        <v>0</v>
      </c>
      <c r="O25" s="33">
        <f>VLOOKUP($C25,Banco!$A$3:$AZ$322,HLOOKUP(O$2,Banco!$A$1:$AZ$2,2,FALSE),FALSE)</f>
        <v>0</v>
      </c>
      <c r="P25" s="33">
        <f>VLOOKUP($C25,Banco!$A$3:$AZ$322,HLOOKUP(P$2,Banco!$A$1:$AZ$2,2,FALSE),FALSE)</f>
        <v>11</v>
      </c>
      <c r="Q25" s="33">
        <f>VLOOKUP($C25,Banco!$A$3:$AZ$322,HLOOKUP(Q$2,Banco!$A$1:$AZ$2,2,FALSE),FALSE)</f>
        <v>0</v>
      </c>
      <c r="R25" s="33">
        <f>VLOOKUP($C25,Banco!$A$3:$AZ$322,HLOOKUP(R$2,Banco!$A$1:$AZ$2,2,FALSE),FALSE)</f>
        <v>0</v>
      </c>
      <c r="S25" s="33">
        <f>VLOOKUP($C25,Banco!$A$3:$AZ$322,HLOOKUP(S$2,Banco!$A$1:$AZ$2,2,FALSE),FALSE)</f>
        <v>90</v>
      </c>
      <c r="T25" s="33">
        <f>VLOOKUP($C25,Banco!$A$3:$AZ$322,HLOOKUP(T$2,Banco!$A$1:$AZ$2,2,FALSE),FALSE)</f>
        <v>69</v>
      </c>
      <c r="U25" s="33" t="str">
        <f>VLOOKUP($C25,Banco!$A$3:$AZ$322,HLOOKUP(U$2,Banco!$A$1:$AZ$2,2,FALSE),FALSE)</f>
        <v>-</v>
      </c>
      <c r="V25" s="33">
        <f>VLOOKUP($C25,Banco!$A$3:$AZ$322,HLOOKUP(V$2,Banco!$A$1:$AZ$2,2,FALSE),FALSE)</f>
        <v>1</v>
      </c>
      <c r="W25" s="33">
        <f>VLOOKUP($C25,Banco!$A$3:$AZ$322,HLOOKUP(W$2,Banco!$A$1:$AZ$2,2,FALSE),FALSE)</f>
        <v>0</v>
      </c>
      <c r="X25" s="33">
        <f>VLOOKUP($C25,Banco!$A$3:$AZ$322,HLOOKUP(X$2,Banco!$A$1:$AZ$2,2,FALSE),FALSE)</f>
        <v>0</v>
      </c>
      <c r="Y25" s="81" t="str">
        <f>VLOOKUP($C25,Banco!$A$3:$AZ$322,HLOOKUP(Y$2,Banco!$A$1:$AZ$2,2,FALSE),FALSE)</f>
        <v>Sede Tijucas</v>
      </c>
      <c r="Z25" s="81" t="str">
        <f>VLOOKUP($C25,Banco!$A$3:$AZ$322,HLOOKUP(Z$2,Banco!$A$1:$AZ$2,2,FALSE),FALSE)</f>
        <v>X</v>
      </c>
      <c r="AA25" s="81" t="str">
        <f>VLOOKUP($C25,Banco!$A$3:$AZ$322,HLOOKUP(AA$2,Banco!$A$1:$AZ$2,2,FALSE),FALSE)</f>
        <v>-</v>
      </c>
      <c r="AB25" s="81">
        <f>VLOOKUP($C25,Banco!$A$3:$AZ$322,HLOOKUP(AB$2,Banco!$A$1:$AZ$2,2,FALSE),FALSE)</f>
        <v>1</v>
      </c>
      <c r="AC25" s="81">
        <f>VLOOKUP($C25,Banco!$A$3:$AZ$322,HLOOKUP(AC$2,Banco!$A$1:$AZ$2,2,FALSE),FALSE)</f>
        <v>2</v>
      </c>
      <c r="AD25" s="81">
        <f>VLOOKUP($C25,Banco!$A$3:$AZ$322,HLOOKUP(AD$2,Banco!$A$1:$AZ$2,2,FALSE),FALSE)</f>
        <v>0</v>
      </c>
      <c r="AE25" s="81" t="str">
        <f>VLOOKUP($C25,Banco!$A$3:$AZ$322,HLOOKUP(AE$2,Banco!$A$1:$AZ$2,2,FALSE),FALSE)</f>
        <v>X</v>
      </c>
      <c r="AF25" s="81">
        <f>VLOOKUP($C25,Banco!$A$3:$AZ$322,HLOOKUP(AF$2,Banco!$A$1:$AZ$2,2,FALSE),FALSE)</f>
        <v>0</v>
      </c>
      <c r="AG25" s="81">
        <f>VLOOKUP($C25,Banco!$A$3:$AZ$322,HLOOKUP(AG$2,Banco!$A$1:$AZ$2,2,FALSE),FALSE)</f>
        <v>1</v>
      </c>
    </row>
    <row r="26" spans="1:33" s="138" customFormat="1" ht="15" thickBot="1" x14ac:dyDescent="0.25">
      <c r="A26" s="384"/>
      <c r="B26" s="402"/>
      <c r="C26" s="393" t="s">
        <v>371</v>
      </c>
      <c r="D26" s="393"/>
      <c r="E26" s="137">
        <f t="shared" ref="E26:AE26" si="2">IF(COUNTIFS(E4:E25,"*Mod*"),COUNTIFS(E4:E25,"*Mod*"),IF(COUNTIFS(E4:E25,"X"),COUNTIFS(E4:E25,"X"),IF(COUNTIFS(E4:E25,"*CAPS*"),((LEN(CONCATENATE(E4,E5,E6,E7,E8,E9,E10,E11,E12,E13,E14,E15,E16,E17,E18,E19,E20,E21,E22,E23,E24,E25))-LEN(SUBSTITUTE(CONCATENATE(E4,E5,E6,E7,E8,E9,E10,E11,E12,E13,E14,E15,E16,E17,E18,E19,E20,E21,E22,E23,E24,E25),"CAPS","")))/4)+(((LEN(CONCATENATE(E4,E5,E6,E7,E8,E9,E10,E11,E12,E13,E14,E15,E16,E17,E18,E19,E20,E21,E22,E23,E24,E25))-LEN(SUBSTITUTE(CONCATENATE(E4,E5,E6,E7,E8,E9,E10,E11,E12,E13,E14,E15,E16,E17,E18,E19,E20,E21,E22,E23,E24,E25),"2","")))/1)),IF(COUNTIFS(E4:E25,"*Sede*"),((LEN(CONCATENATE(E4,E5,E6,E7,E8,E9,E10,E11,E12,E13,E14,E15,E16,E17,E18,E19,E20,E21,E22,E23,E24,E25))-LEN(SUBSTITUTE(CONCATENATE(E4,E5,E6,E7,E8,E9,E10,E11,E12,E13,E14,E15,E16,E17,E18,E19,E20,E21,E22,E23,E24,E25),"Sede","")))/4),IF(AND(COUNTIFS(E$2,"*SB*"),COUNTIFS(E$2,"*%*")),HLOOKUP("*4&amp;7#2*",$A$2:$AT$321,(ROW(E26)-1),FALSE)/$E26,IF(AND(COUNTIFS(E$2,"*SF*"),COUNTIFS(E$2,"*%*")),HLOOKUP("*2&amp;3#9*",$A$2:$AT$321,(ROW(E26)-1),FALSE)/$E26,IF(COUNTIF(E$2,"*NASF SC*"),COUNTIFS(E4:E25,"*Mod*"),SUM(E4:E25))))))))</f>
        <v>1209818</v>
      </c>
      <c r="F26" s="137">
        <f t="shared" si="2"/>
        <v>1086750</v>
      </c>
      <c r="G26" s="137">
        <f t="shared" si="2"/>
        <v>1025838</v>
      </c>
      <c r="H26" s="222">
        <f t="shared" si="2"/>
        <v>0.84792753951420796</v>
      </c>
      <c r="I26" s="137">
        <f t="shared" si="2"/>
        <v>577</v>
      </c>
      <c r="J26" s="137">
        <f t="shared" si="2"/>
        <v>315</v>
      </c>
      <c r="K26" s="137">
        <f t="shared" si="2"/>
        <v>134</v>
      </c>
      <c r="L26" s="137">
        <f t="shared" si="2"/>
        <v>0</v>
      </c>
      <c r="M26" s="222">
        <f t="shared" si="2"/>
        <v>0</v>
      </c>
      <c r="N26" s="137">
        <f t="shared" si="2"/>
        <v>0</v>
      </c>
      <c r="O26" s="137">
        <f t="shared" si="2"/>
        <v>0</v>
      </c>
      <c r="P26" s="137">
        <f t="shared" si="2"/>
        <v>256</v>
      </c>
      <c r="Q26" s="137">
        <f t="shared" si="2"/>
        <v>1</v>
      </c>
      <c r="R26" s="137">
        <f t="shared" si="2"/>
        <v>1</v>
      </c>
      <c r="S26" s="137">
        <f t="shared" si="2"/>
        <v>2880</v>
      </c>
      <c r="T26" s="137">
        <f t="shared" si="2"/>
        <v>1158</v>
      </c>
      <c r="U26" s="137">
        <f t="shared" si="2"/>
        <v>0</v>
      </c>
      <c r="V26" s="137">
        <f t="shared" si="2"/>
        <v>31</v>
      </c>
      <c r="W26" s="137">
        <f t="shared" si="2"/>
        <v>3</v>
      </c>
      <c r="X26" s="137">
        <f t="shared" si="2"/>
        <v>8</v>
      </c>
      <c r="Y26" s="137">
        <f t="shared" si="2"/>
        <v>8</v>
      </c>
      <c r="Z26" s="137">
        <f t="shared" si="2"/>
        <v>6</v>
      </c>
      <c r="AA26" s="137">
        <f t="shared" si="2"/>
        <v>12</v>
      </c>
      <c r="AB26" s="137">
        <f t="shared" si="2"/>
        <v>4</v>
      </c>
      <c r="AC26" s="137">
        <f t="shared" si="2"/>
        <v>121</v>
      </c>
      <c r="AD26" s="137">
        <f t="shared" si="2"/>
        <v>2</v>
      </c>
      <c r="AE26" s="137">
        <f t="shared" si="2"/>
        <v>22</v>
      </c>
      <c r="AF26" s="137">
        <f>IF(COUNTIFS(AF4:AF25,"*Mod*"),COUNTIFS(AF4:AF25,"*Mod*"),IF(COUNTIFS(AF4:AF25,"X"),COUNTIFS(AF4:AF25,"X"),IF(COUNTIFS(AF4:AF25,"*CAPS*"),((LEN(CONCATENATE(AF4,AF5,AF6,AF7,AF8,AF9,AF10,AF11,AF12,AF13,AF14,AF15,AF16,AF17,AF18,AF19,AF20,AF21,AF22,AF23,AF24,AF25))-LEN(SUBSTITUTE(CONCATENATE(AF4,AF5,AF6,AF7,AF8,AF9,AF10,AF11,AF12,AF13,AF14,AF15,AF16,AF17,AF18,AF19,AF20,AF21,AF22,AF23,AF24,AF25),"CAPS","")))/4)+(((LEN(CONCATENATE(AF4,AF5,AF6,AF7,AF8,AF9,AF10,AF11,AF12,AF13,AF14,AF15,AF16,AF17,AF18,AF19,AF20,AF21,AF22,AF23,AF24,AF25))-LEN(SUBSTITUTE(CONCATENATE(AF4,AF5,AF6,AF7,AF8,AF9,AF10,AF11,AF12,AF13,AF14,AF15,AF16,AF17,AF18,AF19,AF20,AF21,AF22,AF23,AF24,AF25),"2","")))/1)),IF(COUNTIFS(AF4:AF25,"*Sede*"),((LEN(CONCATENATE(AF4,AF5,AF6,AF7,AF8,AF9,AF10,AF11,AF12,AF13,AF14,AF15,AF16,AF17,AF18,AF19,AF20,AF21,AF22,AF23,AF24,AF25))-LEN(SUBSTITUTE(CONCATENATE(AF4,AF5,AF6,AF7,AF8,AF9,AF10,AF11,AF12,AF13,AF14,AF15,AF16,AF17,AF18,AF19,AF20,AF21,AF22,AF23,AF24,AF25),"Sede","")))/4),IF(AND(COUNTIFS(AF$2,"*SB*"),COUNTIFS(AF$2,"*%*")),HLOOKUP("*4&amp;7#2*",$A$2:$AT$321,(ROW(AF26)-1),FALSE)/$E26,IF(AND(COUNTIFS(AF$2,"*SF*"),COUNTIFS(AF$2,"*%*")),HLOOKUP("*2&amp;3#9*",$A$2:$AT$321,(ROW(AF26)-1),FALSE)/$E26,IF(COUNTIF(AF$2,"*NASF SC*"),COUNTIFS(AF4:AF25,"*Mod*"),SUM(AF4:AF25))))))))</f>
        <v>1</v>
      </c>
      <c r="AG26" s="137">
        <f>IF(COUNTIFS(AG4:AG25,"*Mod*"),COUNTIFS(AG4:AG25,"*Mod*"),IF(COUNTIFS(AG4:AG25,"X"),COUNTIFS(AG4:AG25,"X"),IF(COUNTIFS(AG4:AG25,"*CAPS*"),((LEN(CONCATENATE(AG4,AG5,AG6,AG7,AG8,AG9,AG10,AG11,AG12,AG13,AG14,AG15,AG16,AG17,AG18,AG19,AG20,AG21,AG22,AG23,AG24,AG25))-LEN(SUBSTITUTE(CONCATENATE(AG4,AG5,AG6,AG7,AG8,AG9,AG10,AG11,AG12,AG13,AG14,AG15,AG16,AG17,AG18,AG19,AG20,AG21,AG22,AG23,AG24,AG25),"CAPS","")))/4)+(((LEN(CONCATENATE(AG4,AG5,AG6,AG7,AG8,AG9,AG10,AG11,AG12,AG13,AG14,AG15,AG16,AG17,AG18,AG19,AG20,AG21,AG22,AG23,AG24,AG25))-LEN(SUBSTITUTE(CONCATENATE(AG4,AG5,AG6,AG7,AG8,AG9,AG10,AG11,AG12,AG13,AG14,AG15,AG16,AG17,AG18,AG19,AG20,AG21,AG22,AG23,AG24,AG25),"2","")))/1)),IF(COUNTIFS(AG4:AG25,"*Sede*"),((LEN(CONCATENATE(AG4,AG5,AG6,AG7,AG8,AG9,AG10,AG11,AG12,AG13,AG14,AG15,AG16,AG17,AG18,AG19,AG20,AG21,AG22,AG23,AG24,AG25))-LEN(SUBSTITUTE(CONCATENATE(AG4,AG5,AG6,AG7,AG8,AG9,AG10,AG11,AG12,AG13,AG14,AG15,AG16,AG17,AG18,AG19,AG20,AG21,AG22,AG23,AG24,AG25),"Sede","")))/4),IF(AND(COUNTIFS(AG$2,"*SB*"),COUNTIFS(AG$2,"*%*")),HLOOKUP("*4&amp;7#2*",$A$2:$AT$321,(ROW(AG26)-1),FALSE)/$E26,IF(AND(COUNTIFS(AG$2,"*SF*"),COUNTIFS(AG$2,"*%*")),HLOOKUP("*2&amp;3#9*",$A$2:$AT$321,(ROW(AG26)-1),FALSE)/$E26,IF(COUNTIF(AG$2,"*NASF SC*"),COUNTIFS(AG4:AG25,"*Mod*"),SUM(AG4:AG25))))))))</f>
        <v>31</v>
      </c>
    </row>
    <row r="27" spans="1:33" s="142" customFormat="1" ht="15.75" thickBot="1" x14ac:dyDescent="0.25">
      <c r="A27" s="385"/>
      <c r="B27" s="394" t="s">
        <v>387</v>
      </c>
      <c r="C27" s="394"/>
      <c r="D27" s="394"/>
      <c r="E27" s="139">
        <f t="shared" ref="E27:L27" si="3">E26</f>
        <v>1209818</v>
      </c>
      <c r="F27" s="139">
        <f>F26</f>
        <v>1086750</v>
      </c>
      <c r="G27" s="139">
        <f t="shared" si="3"/>
        <v>1025838</v>
      </c>
      <c r="H27" s="140">
        <f>G27/E27</f>
        <v>0.84792753951420796</v>
      </c>
      <c r="I27" s="139">
        <f t="shared" si="3"/>
        <v>577</v>
      </c>
      <c r="J27" s="139">
        <f t="shared" si="3"/>
        <v>315</v>
      </c>
      <c r="K27" s="139">
        <f t="shared" si="3"/>
        <v>134</v>
      </c>
      <c r="L27" s="139">
        <f t="shared" si="3"/>
        <v>0</v>
      </c>
      <c r="M27" s="140">
        <f>O27/E27</f>
        <v>0</v>
      </c>
      <c r="N27" s="139">
        <f t="shared" ref="N27:V27" si="4">N26</f>
        <v>0</v>
      </c>
      <c r="O27" s="139">
        <f t="shared" si="4"/>
        <v>0</v>
      </c>
      <c r="P27" s="139">
        <f t="shared" si="4"/>
        <v>256</v>
      </c>
      <c r="Q27" s="139">
        <f t="shared" si="4"/>
        <v>1</v>
      </c>
      <c r="R27" s="139">
        <f t="shared" si="4"/>
        <v>1</v>
      </c>
      <c r="S27" s="139">
        <f t="shared" si="4"/>
        <v>2880</v>
      </c>
      <c r="T27" s="139">
        <f t="shared" si="4"/>
        <v>1158</v>
      </c>
      <c r="U27" s="139">
        <f t="shared" si="4"/>
        <v>0</v>
      </c>
      <c r="V27" s="139">
        <f t="shared" si="4"/>
        <v>31</v>
      </c>
      <c r="W27" s="139">
        <f t="shared" ref="W27" si="5">W26</f>
        <v>3</v>
      </c>
      <c r="X27" s="139">
        <f>X26</f>
        <v>8</v>
      </c>
      <c r="Y27" s="141">
        <f>Y26</f>
        <v>8</v>
      </c>
      <c r="Z27" s="141">
        <f t="shared" ref="Z27:AA27" si="6">Z26</f>
        <v>6</v>
      </c>
      <c r="AA27" s="141">
        <f t="shared" si="6"/>
        <v>12</v>
      </c>
      <c r="AB27" s="141">
        <f t="shared" ref="AB27:AD27" si="7">AB26</f>
        <v>4</v>
      </c>
      <c r="AC27" s="141">
        <f t="shared" si="7"/>
        <v>121</v>
      </c>
      <c r="AD27" s="141">
        <f t="shared" si="7"/>
        <v>2</v>
      </c>
      <c r="AE27" s="141">
        <f t="shared" ref="AE27" si="8">AE26</f>
        <v>22</v>
      </c>
      <c r="AF27" s="141">
        <f t="shared" ref="AF27" si="9">AF26</f>
        <v>1</v>
      </c>
      <c r="AG27" s="141">
        <f t="shared" ref="AG27" si="10">AG26</f>
        <v>31</v>
      </c>
    </row>
    <row r="28" spans="1:33" ht="27" customHeight="1" x14ac:dyDescent="0.2">
      <c r="A28" s="416" t="s">
        <v>332</v>
      </c>
      <c r="B28" s="386" t="s">
        <v>321</v>
      </c>
      <c r="C28" s="160" t="s">
        <v>21</v>
      </c>
      <c r="D28" s="198" t="s">
        <v>470</v>
      </c>
      <c r="E28" s="26">
        <f>VLOOKUP($C28,Banco!$A$3:$AZ$322,HLOOKUP(E$2,Banco!$A$1:$AZ$2,2,FALSE),FALSE)</f>
        <v>5638</v>
      </c>
      <c r="F28" s="26">
        <f>VLOOKUP($C28,Banco!$A$3:$AZ$322,HLOOKUP(F$2,Banco!$A$1:$AZ$2,2,FALSE),FALSE)</f>
        <v>6900</v>
      </c>
      <c r="G28" s="26">
        <f>VLOOKUP($C28,Banco!$A$3:$AZ$322,HLOOKUP(G$2,Banco!$A$1:$AZ$2,2,FALSE),FALSE)</f>
        <v>5638</v>
      </c>
      <c r="H28" s="113">
        <f>VLOOKUP($C28,Banco!$A$3:$AZ$322,HLOOKUP(H$2,Banco!$A$1:$AZ$2,2,FALSE),FALSE)</f>
        <v>1</v>
      </c>
      <c r="I28" s="26">
        <f>VLOOKUP($C28,Banco!$A$3:$AZ$322,HLOOKUP(I$2,Banco!$A$1:$AZ$2,2,FALSE),FALSE)</f>
        <v>3</v>
      </c>
      <c r="J28" s="26">
        <f>VLOOKUP($C28,Banco!$A$3:$AZ$322,HLOOKUP(J$2,Banco!$A$1:$AZ$2,2,FALSE),FALSE)</f>
        <v>2</v>
      </c>
      <c r="K28" s="26">
        <f>VLOOKUP($C28,Banco!$A$3:$AZ$322,HLOOKUP(K$2,Banco!$A$1:$AZ$2,2,FALSE),FALSE)</f>
        <v>3</v>
      </c>
      <c r="L28" s="26">
        <f>VLOOKUP($C28,Banco!$A$3:$AZ$322,HLOOKUP(L$2,Banco!$A$1:$AZ$2,2,FALSE),FALSE)</f>
        <v>0</v>
      </c>
      <c r="M28" s="113">
        <f>VLOOKUP($C28,Banco!$A$3:$AZ$322,HLOOKUP(M$2,Banco!$A$1:$AZ$2,2,FALSE),FALSE)</f>
        <v>1</v>
      </c>
      <c r="N28" s="26">
        <f>VLOOKUP($C28,Banco!$A$3:$AZ$322,HLOOKUP(N$2,Banco!$A$1:$AZ$2,2,FALSE),FALSE)</f>
        <v>0</v>
      </c>
      <c r="O28" s="26">
        <f>VLOOKUP($C28,Banco!$A$3:$AZ$322,HLOOKUP(O$2,Banco!$A$1:$AZ$2,2,FALSE),FALSE)</f>
        <v>0</v>
      </c>
      <c r="P28" s="26">
        <f>VLOOKUP($C28,Banco!$A$3:$AZ$322,HLOOKUP(P$2,Banco!$A$1:$AZ$2,2,FALSE),FALSE)</f>
        <v>2</v>
      </c>
      <c r="Q28" s="26">
        <f>VLOOKUP($C28,Banco!$A$3:$AZ$322,HLOOKUP(Q$2,Banco!$A$1:$AZ$2,2,FALSE),FALSE)</f>
        <v>1</v>
      </c>
      <c r="R28" s="26">
        <f>VLOOKUP($C28,Banco!$A$3:$AZ$322,HLOOKUP(R$2,Banco!$A$1:$AZ$2,2,FALSE),FALSE)</f>
        <v>1</v>
      </c>
      <c r="S28" s="26">
        <f>VLOOKUP($C28,Banco!$A$3:$AZ$322,HLOOKUP(S$2,Banco!$A$1:$AZ$2,2,FALSE),FALSE)</f>
        <v>15</v>
      </c>
      <c r="T28" s="26">
        <f>VLOOKUP($C28,Banco!$A$3:$AZ$322,HLOOKUP(T$2,Banco!$A$1:$AZ$2,2,FALSE),FALSE)</f>
        <v>13</v>
      </c>
      <c r="U28" s="26" t="str">
        <f>VLOOKUP($C28,Banco!$A$3:$AZ$322,HLOOKUP(U$2,Banco!$A$1:$AZ$2,2,FALSE),FALSE)</f>
        <v>-</v>
      </c>
      <c r="V28" s="26">
        <f>VLOOKUP($C28,Banco!$A$3:$AZ$322,HLOOKUP(V$2,Banco!$A$1:$AZ$2,2,FALSE),FALSE)</f>
        <v>0</v>
      </c>
      <c r="W28" s="26">
        <f>VLOOKUP($C28,Banco!$A$3:$AZ$322,HLOOKUP(W$2,Banco!$A$1:$AZ$2,2,FALSE),FALSE)</f>
        <v>0</v>
      </c>
      <c r="X28" s="26">
        <f>VLOOKUP($C28,Banco!$A$3:$AZ$322,HLOOKUP(X$2,Banco!$A$1:$AZ$2,2,FALSE),FALSE)</f>
        <v>1</v>
      </c>
      <c r="Y28" s="66" t="str">
        <f>VLOOKUP($C28,Banco!$A$3:$AZ$322,HLOOKUP(Y$2,Banco!$A$1:$AZ$2,2,FALSE),FALSE)</f>
        <v>Ref. Dionísio Cerqueira</v>
      </c>
      <c r="Z28" s="66" t="str">
        <f>VLOOKUP($C28,Banco!$A$3:$AZ$322,HLOOKUP(Z$2,Banco!$A$1:$AZ$2,2,FALSE),FALSE)</f>
        <v>X</v>
      </c>
      <c r="AA28" s="66" t="str">
        <f>VLOOKUP($C28,Banco!$A$3:$AZ$322,HLOOKUP(AA$2,Banco!$A$1:$AZ$2,2,FALSE),FALSE)</f>
        <v>Encaminha p/ Campo Erê</v>
      </c>
      <c r="AB28" s="66" t="str">
        <f>VLOOKUP($C28,Banco!$A$3:$AZ$322,HLOOKUP(AB$2,Banco!$A$1:$AZ$2,2,FALSE),FALSE)</f>
        <v>-</v>
      </c>
      <c r="AC28" s="66">
        <f>VLOOKUP($C28,Banco!$A$3:$AZ$322,HLOOKUP(AC$2,Banco!$A$1:$AZ$2,2,FALSE),FALSE)</f>
        <v>0</v>
      </c>
      <c r="AD28" s="66">
        <f>VLOOKUP($C28,Banco!$A$3:$AZ$322,HLOOKUP(AD$2,Banco!$A$1:$AZ$2,2,FALSE),FALSE)</f>
        <v>0</v>
      </c>
      <c r="AE28" s="66" t="str">
        <f>VLOOKUP($C28,Banco!$A$3:$AZ$322,HLOOKUP(AE$2,Banco!$A$1:$AZ$2,2,FALSE),FALSE)</f>
        <v>X</v>
      </c>
      <c r="AF28" s="66">
        <f>VLOOKUP($C28,Banco!$A$3:$AZ$322,HLOOKUP(AF$2,Banco!$A$1:$AZ$2,2,FALSE),FALSE)</f>
        <v>0</v>
      </c>
      <c r="AG28" s="66">
        <f>VLOOKUP($C28,Banco!$A$3:$AZ$322,HLOOKUP(AG$2,Banco!$A$1:$AZ$2,2,FALSE),FALSE)</f>
        <v>0</v>
      </c>
    </row>
    <row r="29" spans="1:33" x14ac:dyDescent="0.2">
      <c r="A29" s="417"/>
      <c r="B29" s="387"/>
      <c r="C29" s="164" t="s">
        <v>41</v>
      </c>
      <c r="D29" s="198" t="s">
        <v>470</v>
      </c>
      <c r="E29" s="31">
        <f>VLOOKUP($C29,Banco!$A$3:$AZ$322,HLOOKUP(E$2,Banco!$A$1:$AZ$2,2,FALSE),FALSE)</f>
        <v>2678</v>
      </c>
      <c r="F29" s="31">
        <f>VLOOKUP($C29,Banco!$A$3:$AZ$322,HLOOKUP(F$2,Banco!$A$1:$AZ$2,2,FALSE),FALSE)</f>
        <v>3450</v>
      </c>
      <c r="G29" s="31">
        <f>VLOOKUP($C29,Banco!$A$3:$AZ$322,HLOOKUP(G$2,Banco!$A$1:$AZ$2,2,FALSE),FALSE)</f>
        <v>2678</v>
      </c>
      <c r="H29" s="118">
        <f>VLOOKUP($C29,Banco!$A$3:$AZ$322,HLOOKUP(H$2,Banco!$A$1:$AZ$2,2,FALSE),FALSE)</f>
        <v>1</v>
      </c>
      <c r="I29" s="31">
        <f>VLOOKUP($C29,Banco!$A$3:$AZ$322,HLOOKUP(I$2,Banco!$A$1:$AZ$2,2,FALSE),FALSE)</f>
        <v>1</v>
      </c>
      <c r="J29" s="31">
        <f>VLOOKUP($C29,Banco!$A$3:$AZ$322,HLOOKUP(J$2,Banco!$A$1:$AZ$2,2,FALSE),FALSE)</f>
        <v>1</v>
      </c>
      <c r="K29" s="31">
        <f>VLOOKUP($C29,Banco!$A$3:$AZ$322,HLOOKUP(K$2,Banco!$A$1:$AZ$2,2,FALSE),FALSE)</f>
        <v>1</v>
      </c>
      <c r="L29" s="31">
        <f>VLOOKUP($C29,Banco!$A$3:$AZ$322,HLOOKUP(L$2,Banco!$A$1:$AZ$2,2,FALSE),FALSE)</f>
        <v>0</v>
      </c>
      <c r="M29" s="118">
        <f>VLOOKUP($C29,Banco!$A$3:$AZ$322,HLOOKUP(M$2,Banco!$A$1:$AZ$2,2,FALSE),FALSE)</f>
        <v>1</v>
      </c>
      <c r="N29" s="31">
        <f>VLOOKUP($C29,Banco!$A$3:$AZ$322,HLOOKUP(N$2,Banco!$A$1:$AZ$2,2,FALSE),FALSE)</f>
        <v>0</v>
      </c>
      <c r="O29" s="31">
        <f>VLOOKUP($C29,Banco!$A$3:$AZ$322,HLOOKUP(O$2,Banco!$A$1:$AZ$2,2,FALSE),FALSE)</f>
        <v>0</v>
      </c>
      <c r="P29" s="31">
        <f>VLOOKUP($C29,Banco!$A$3:$AZ$322,HLOOKUP(P$2,Banco!$A$1:$AZ$2,2,FALSE),FALSE)</f>
        <v>1</v>
      </c>
      <c r="Q29" s="31">
        <f>VLOOKUP($C29,Banco!$A$3:$AZ$322,HLOOKUP(Q$2,Banco!$A$1:$AZ$2,2,FALSE),FALSE)</f>
        <v>1</v>
      </c>
      <c r="R29" s="31">
        <f>VLOOKUP($C29,Banco!$A$3:$AZ$322,HLOOKUP(R$2,Banco!$A$1:$AZ$2,2,FALSE),FALSE)</f>
        <v>1</v>
      </c>
      <c r="S29" s="31">
        <f>VLOOKUP($C29,Banco!$A$3:$AZ$322,HLOOKUP(S$2,Banco!$A$1:$AZ$2,2,FALSE),FALSE)</f>
        <v>7</v>
      </c>
      <c r="T29" s="31">
        <f>VLOOKUP($C29,Banco!$A$3:$AZ$322,HLOOKUP(T$2,Banco!$A$1:$AZ$2,2,FALSE),FALSE)</f>
        <v>8</v>
      </c>
      <c r="U29" s="31" t="str">
        <f>VLOOKUP($C29,Banco!$A$3:$AZ$322,HLOOKUP(U$2,Banco!$A$1:$AZ$2,2,FALSE),FALSE)</f>
        <v>-</v>
      </c>
      <c r="V29" s="31">
        <f>VLOOKUP($C29,Banco!$A$3:$AZ$322,HLOOKUP(V$2,Banco!$A$1:$AZ$2,2,FALSE),FALSE)</f>
        <v>0</v>
      </c>
      <c r="W29" s="31">
        <f>VLOOKUP($C29,Banco!$A$3:$AZ$322,HLOOKUP(W$2,Banco!$A$1:$AZ$2,2,FALSE),FALSE)</f>
        <v>0</v>
      </c>
      <c r="X29" s="31">
        <f>VLOOKUP($C29,Banco!$A$3:$AZ$322,HLOOKUP(X$2,Banco!$A$1:$AZ$2,2,FALSE),FALSE)</f>
        <v>1</v>
      </c>
      <c r="Y29" s="70" t="str">
        <f>VLOOKUP($C29,Banco!$A$3:$AZ$322,HLOOKUP(Y$2,Banco!$A$1:$AZ$2,2,FALSE),FALSE)</f>
        <v>Ref. São Miguel do Oeste</v>
      </c>
      <c r="Z29" s="70" t="str">
        <f>VLOOKUP($C29,Banco!$A$3:$AZ$322,HLOOKUP(Z$2,Banco!$A$1:$AZ$2,2,FALSE),FALSE)</f>
        <v>X</v>
      </c>
      <c r="AA29" s="70" t="str">
        <f>VLOOKUP($C29,Banco!$A$3:$AZ$322,HLOOKUP(AA$2,Banco!$A$1:$AZ$2,2,FALSE),FALSE)</f>
        <v>-</v>
      </c>
      <c r="AB29" s="70" t="str">
        <f>VLOOKUP($C29,Banco!$A$3:$AZ$322,HLOOKUP(AB$2,Banco!$A$1:$AZ$2,2,FALSE),FALSE)</f>
        <v>-</v>
      </c>
      <c r="AC29" s="70">
        <f>VLOOKUP($C29,Banco!$A$3:$AZ$322,HLOOKUP(AC$2,Banco!$A$1:$AZ$2,2,FALSE),FALSE)</f>
        <v>0</v>
      </c>
      <c r="AD29" s="70">
        <f>VLOOKUP($C29,Banco!$A$3:$AZ$322,HLOOKUP(AD$2,Banco!$A$1:$AZ$2,2,FALSE),FALSE)</f>
        <v>0</v>
      </c>
      <c r="AE29" s="70" t="str">
        <f>VLOOKUP($C29,Banco!$A$3:$AZ$322,HLOOKUP(AE$2,Banco!$A$1:$AZ$2,2,FALSE),FALSE)</f>
        <v>X</v>
      </c>
      <c r="AF29" s="70">
        <f>VLOOKUP($C29,Banco!$A$3:$AZ$322,HLOOKUP(AF$2,Banco!$A$1:$AZ$2,2,FALSE),FALSE)</f>
        <v>0</v>
      </c>
      <c r="AG29" s="70">
        <f>VLOOKUP($C29,Banco!$A$3:$AZ$322,HLOOKUP(AG$2,Banco!$A$1:$AZ$2,2,FALSE),FALSE)</f>
        <v>0</v>
      </c>
    </row>
    <row r="30" spans="1:33" x14ac:dyDescent="0.2">
      <c r="A30" s="417"/>
      <c r="B30" s="387"/>
      <c r="C30" s="162" t="s">
        <v>42</v>
      </c>
      <c r="D30" s="198" t="s">
        <v>470</v>
      </c>
      <c r="E30" s="25">
        <f>VLOOKUP($C30,Banco!$A$3:$AZ$322,HLOOKUP(E$2,Banco!$A$1:$AZ$2,2,FALSE),FALSE)</f>
        <v>1677</v>
      </c>
      <c r="F30" s="25">
        <f>VLOOKUP($C30,Banco!$A$3:$AZ$322,HLOOKUP(F$2,Banco!$A$1:$AZ$2,2,FALSE),FALSE)</f>
        <v>3450</v>
      </c>
      <c r="G30" s="25">
        <f>VLOOKUP($C30,Banco!$A$3:$AZ$322,HLOOKUP(G$2,Banco!$A$1:$AZ$2,2,FALSE),FALSE)</f>
        <v>1677</v>
      </c>
      <c r="H30" s="115">
        <f>VLOOKUP($C30,Banco!$A$3:$AZ$322,HLOOKUP(H$2,Banco!$A$1:$AZ$2,2,FALSE),FALSE)</f>
        <v>1</v>
      </c>
      <c r="I30" s="25">
        <f>VLOOKUP($C30,Banco!$A$3:$AZ$322,HLOOKUP(I$2,Banco!$A$1:$AZ$2,2,FALSE),FALSE)</f>
        <v>1</v>
      </c>
      <c r="J30" s="25">
        <f>VLOOKUP($C30,Banco!$A$3:$AZ$322,HLOOKUP(J$2,Banco!$A$1:$AZ$2,2,FALSE),FALSE)</f>
        <v>1</v>
      </c>
      <c r="K30" s="25">
        <f>VLOOKUP($C30,Banco!$A$3:$AZ$322,HLOOKUP(K$2,Banco!$A$1:$AZ$2,2,FALSE),FALSE)</f>
        <v>1</v>
      </c>
      <c r="L30" s="25">
        <f>VLOOKUP($C30,Banco!$A$3:$AZ$322,HLOOKUP(L$2,Banco!$A$1:$AZ$2,2,FALSE),FALSE)</f>
        <v>0</v>
      </c>
      <c r="M30" s="115">
        <f>VLOOKUP($C30,Banco!$A$3:$AZ$322,HLOOKUP(M$2,Banco!$A$1:$AZ$2,2,FALSE),FALSE)</f>
        <v>1</v>
      </c>
      <c r="N30" s="25">
        <f>VLOOKUP($C30,Banco!$A$3:$AZ$322,HLOOKUP(N$2,Banco!$A$1:$AZ$2,2,FALSE),FALSE)</f>
        <v>0</v>
      </c>
      <c r="O30" s="25">
        <f>VLOOKUP($C30,Banco!$A$3:$AZ$322,HLOOKUP(O$2,Banco!$A$1:$AZ$2,2,FALSE),FALSE)</f>
        <v>0</v>
      </c>
      <c r="P30" s="25">
        <f>VLOOKUP($C30,Banco!$A$3:$AZ$322,HLOOKUP(P$2,Banco!$A$1:$AZ$2,2,FALSE),FALSE)</f>
        <v>1</v>
      </c>
      <c r="Q30" s="25">
        <f>VLOOKUP($C30,Banco!$A$3:$AZ$322,HLOOKUP(Q$2,Banco!$A$1:$AZ$2,2,FALSE),FALSE)</f>
        <v>0</v>
      </c>
      <c r="R30" s="25">
        <f>VLOOKUP($C30,Banco!$A$3:$AZ$322,HLOOKUP(R$2,Banco!$A$1:$AZ$2,2,FALSE),FALSE)</f>
        <v>0</v>
      </c>
      <c r="S30" s="25">
        <f>VLOOKUP($C30,Banco!$A$3:$AZ$322,HLOOKUP(S$2,Banco!$A$1:$AZ$2,2,FALSE),FALSE)</f>
        <v>4</v>
      </c>
      <c r="T30" s="25">
        <f>VLOOKUP($C30,Banco!$A$3:$AZ$322,HLOOKUP(T$2,Banco!$A$1:$AZ$2,2,FALSE),FALSE)</f>
        <v>5</v>
      </c>
      <c r="U30" s="25" t="str">
        <f>VLOOKUP($C30,Banco!$A$3:$AZ$322,HLOOKUP(U$2,Banco!$A$1:$AZ$2,2,FALSE),FALSE)</f>
        <v>-</v>
      </c>
      <c r="V30" s="25">
        <f>VLOOKUP($C30,Banco!$A$3:$AZ$322,HLOOKUP(V$2,Banco!$A$1:$AZ$2,2,FALSE),FALSE)</f>
        <v>0</v>
      </c>
      <c r="W30" s="25">
        <f>VLOOKUP($C30,Banco!$A$3:$AZ$322,HLOOKUP(W$2,Banco!$A$1:$AZ$2,2,FALSE),FALSE)</f>
        <v>0</v>
      </c>
      <c r="X30" s="25">
        <f>VLOOKUP($C30,Banco!$A$3:$AZ$322,HLOOKUP(X$2,Banco!$A$1:$AZ$2,2,FALSE),FALSE)</f>
        <v>1</v>
      </c>
      <c r="Y30" s="79" t="str">
        <f>VLOOKUP($C30,Banco!$A$3:$AZ$322,HLOOKUP(Y$2,Banco!$A$1:$AZ$2,2,FALSE),FALSE)</f>
        <v>Ref. São Miguel do Oeste</v>
      </c>
      <c r="Z30" s="79" t="str">
        <f>VLOOKUP($C30,Banco!$A$3:$AZ$322,HLOOKUP(Z$2,Banco!$A$1:$AZ$2,2,FALSE),FALSE)</f>
        <v>X</v>
      </c>
      <c r="AA30" s="79" t="str">
        <f>VLOOKUP($C30,Banco!$A$3:$AZ$322,HLOOKUP(AA$2,Banco!$A$1:$AZ$2,2,FALSE),FALSE)</f>
        <v>-</v>
      </c>
      <c r="AB30" s="79">
        <f>VLOOKUP($C30,Banco!$A$3:$AZ$322,HLOOKUP(AB$2,Banco!$A$1:$AZ$2,2,FALSE),FALSE)</f>
        <v>1</v>
      </c>
      <c r="AC30" s="79">
        <f>VLOOKUP($C30,Banco!$A$3:$AZ$322,HLOOKUP(AC$2,Banco!$A$1:$AZ$2,2,FALSE),FALSE)</f>
        <v>0</v>
      </c>
      <c r="AD30" s="79">
        <f>VLOOKUP($C30,Banco!$A$3:$AZ$322,HLOOKUP(AD$2,Banco!$A$1:$AZ$2,2,FALSE),FALSE)</f>
        <v>0</v>
      </c>
      <c r="AE30" s="79" t="str">
        <f>VLOOKUP($C30,Banco!$A$3:$AZ$322,HLOOKUP(AE$2,Banco!$A$1:$AZ$2,2,FALSE),FALSE)</f>
        <v>X</v>
      </c>
      <c r="AF30" s="79">
        <f>VLOOKUP($C30,Banco!$A$3:$AZ$322,HLOOKUP(AF$2,Banco!$A$1:$AZ$2,2,FALSE),FALSE)</f>
        <v>0</v>
      </c>
      <c r="AG30" s="79">
        <f>VLOOKUP($C30,Banco!$A$3:$AZ$322,HLOOKUP(AG$2,Banco!$A$1:$AZ$2,2,FALSE),FALSE)</f>
        <v>0</v>
      </c>
    </row>
    <row r="31" spans="1:33" x14ac:dyDescent="0.2">
      <c r="A31" s="417"/>
      <c r="B31" s="387"/>
      <c r="C31" s="164" t="s">
        <v>45</v>
      </c>
      <c r="D31" s="198" t="s">
        <v>470</v>
      </c>
      <c r="E31" s="31">
        <f>VLOOKUP($C31,Banco!$A$3:$AZ$322,HLOOKUP(E$2,Banco!$A$1:$AZ$2,2,FALSE),FALSE)</f>
        <v>2706</v>
      </c>
      <c r="F31" s="31">
        <f>VLOOKUP($C31,Banco!$A$3:$AZ$322,HLOOKUP(F$2,Banco!$A$1:$AZ$2,2,FALSE),FALSE)</f>
        <v>3450</v>
      </c>
      <c r="G31" s="31">
        <f>VLOOKUP($C31,Banco!$A$3:$AZ$322,HLOOKUP(G$2,Banco!$A$1:$AZ$2,2,FALSE),FALSE)</f>
        <v>2706</v>
      </c>
      <c r="H31" s="118">
        <f>VLOOKUP($C31,Banco!$A$3:$AZ$322,HLOOKUP(H$2,Banco!$A$1:$AZ$2,2,FALSE),FALSE)</f>
        <v>1</v>
      </c>
      <c r="I31" s="31">
        <f>VLOOKUP($C31,Banco!$A$3:$AZ$322,HLOOKUP(I$2,Banco!$A$1:$AZ$2,2,FALSE),FALSE)</f>
        <v>1</v>
      </c>
      <c r="J31" s="31">
        <f>VLOOKUP($C31,Banco!$A$3:$AZ$322,HLOOKUP(J$2,Banco!$A$1:$AZ$2,2,FALSE),FALSE)</f>
        <v>1</v>
      </c>
      <c r="K31" s="31">
        <f>VLOOKUP($C31,Banco!$A$3:$AZ$322,HLOOKUP(K$2,Banco!$A$1:$AZ$2,2,FALSE),FALSE)</f>
        <v>1</v>
      </c>
      <c r="L31" s="31">
        <f>VLOOKUP($C31,Banco!$A$3:$AZ$322,HLOOKUP(L$2,Banco!$A$1:$AZ$2,2,FALSE),FALSE)</f>
        <v>0</v>
      </c>
      <c r="M31" s="118">
        <f>VLOOKUP($C31,Banco!$A$3:$AZ$322,HLOOKUP(M$2,Banco!$A$1:$AZ$2,2,FALSE),FALSE)</f>
        <v>1</v>
      </c>
      <c r="N31" s="31">
        <f>VLOOKUP($C31,Banco!$A$3:$AZ$322,HLOOKUP(N$2,Banco!$A$1:$AZ$2,2,FALSE),FALSE)</f>
        <v>0</v>
      </c>
      <c r="O31" s="31">
        <f>VLOOKUP($C31,Banco!$A$3:$AZ$322,HLOOKUP(O$2,Banco!$A$1:$AZ$2,2,FALSE),FALSE)</f>
        <v>0</v>
      </c>
      <c r="P31" s="31">
        <f>VLOOKUP($C31,Banco!$A$3:$AZ$322,HLOOKUP(P$2,Banco!$A$1:$AZ$2,2,FALSE),FALSE)</f>
        <v>1</v>
      </c>
      <c r="Q31" s="31">
        <f>VLOOKUP($C31,Banco!$A$3:$AZ$322,HLOOKUP(Q$2,Banco!$A$1:$AZ$2,2,FALSE),FALSE)</f>
        <v>0</v>
      </c>
      <c r="R31" s="31">
        <f>VLOOKUP($C31,Banco!$A$3:$AZ$322,HLOOKUP(R$2,Banco!$A$1:$AZ$2,2,FALSE),FALSE)</f>
        <v>0</v>
      </c>
      <c r="S31" s="31">
        <f>VLOOKUP($C31,Banco!$A$3:$AZ$322,HLOOKUP(S$2,Banco!$A$1:$AZ$2,2,FALSE),FALSE)</f>
        <v>7</v>
      </c>
      <c r="T31" s="31">
        <f>VLOOKUP($C31,Banco!$A$3:$AZ$322,HLOOKUP(T$2,Banco!$A$1:$AZ$2,2,FALSE),FALSE)</f>
        <v>4</v>
      </c>
      <c r="U31" s="31" t="str">
        <f>VLOOKUP($C31,Banco!$A$3:$AZ$322,HLOOKUP(U$2,Banco!$A$1:$AZ$2,2,FALSE),FALSE)</f>
        <v>-</v>
      </c>
      <c r="V31" s="31">
        <f>VLOOKUP($C31,Banco!$A$3:$AZ$322,HLOOKUP(V$2,Banco!$A$1:$AZ$2,2,FALSE),FALSE)</f>
        <v>0</v>
      </c>
      <c r="W31" s="31">
        <f>VLOOKUP($C31,Banco!$A$3:$AZ$322,HLOOKUP(W$2,Banco!$A$1:$AZ$2,2,FALSE),FALSE)</f>
        <v>0</v>
      </c>
      <c r="X31" s="31">
        <f>VLOOKUP($C31,Banco!$A$3:$AZ$322,HLOOKUP(X$2,Banco!$A$1:$AZ$2,2,FALSE),FALSE)</f>
        <v>1</v>
      </c>
      <c r="Y31" s="82" t="str">
        <f>VLOOKUP($C31,Banco!$A$3:$AZ$322,HLOOKUP(Y$2,Banco!$A$1:$AZ$2,2,FALSE),FALSE)</f>
        <v>Ref. São Miguel do Oeste</v>
      </c>
      <c r="Z31" s="82" t="str">
        <f>VLOOKUP($C31,Banco!$A$3:$AZ$322,HLOOKUP(Z$2,Banco!$A$1:$AZ$2,2,FALSE),FALSE)</f>
        <v>X</v>
      </c>
      <c r="AA31" s="82" t="str">
        <f>VLOOKUP($C31,Banco!$A$3:$AZ$322,HLOOKUP(AA$2,Banco!$A$1:$AZ$2,2,FALSE),FALSE)</f>
        <v>-</v>
      </c>
      <c r="AB31" s="82">
        <f>VLOOKUP($C31,Banco!$A$3:$AZ$322,HLOOKUP(AB$2,Banco!$A$1:$AZ$2,2,FALSE),FALSE)</f>
        <v>1</v>
      </c>
      <c r="AC31" s="82">
        <f>VLOOKUP($C31,Banco!$A$3:$AZ$322,HLOOKUP(AC$2,Banco!$A$1:$AZ$2,2,FALSE),FALSE)</f>
        <v>1</v>
      </c>
      <c r="AD31" s="82">
        <f>VLOOKUP($C31,Banco!$A$3:$AZ$322,HLOOKUP(AD$2,Banco!$A$1:$AZ$2,2,FALSE),FALSE)</f>
        <v>0</v>
      </c>
      <c r="AE31" s="82" t="str">
        <f>VLOOKUP($C31,Banco!$A$3:$AZ$322,HLOOKUP(AE$2,Banco!$A$1:$AZ$2,2,FALSE),FALSE)</f>
        <v>X</v>
      </c>
      <c r="AF31" s="82">
        <f>VLOOKUP($C31,Banco!$A$3:$AZ$322,HLOOKUP(AF$2,Banco!$A$1:$AZ$2,2,FALSE),FALSE)</f>
        <v>0</v>
      </c>
      <c r="AG31" s="82">
        <f>VLOOKUP($C31,Banco!$A$3:$AZ$322,HLOOKUP(AG$2,Banco!$A$1:$AZ$2,2,FALSE),FALSE)</f>
        <v>0</v>
      </c>
    </row>
    <row r="32" spans="1:33" x14ac:dyDescent="0.2">
      <c r="A32" s="417"/>
      <c r="B32" s="387"/>
      <c r="C32" s="162" t="s">
        <v>52</v>
      </c>
      <c r="D32" s="198" t="s">
        <v>471</v>
      </c>
      <c r="E32" s="25">
        <f>VLOOKUP($C32,Banco!$A$3:$AZ$322,HLOOKUP(E$2,Banco!$A$1:$AZ$2,2,FALSE),FALSE)</f>
        <v>2142</v>
      </c>
      <c r="F32" s="25">
        <f>VLOOKUP($C32,Banco!$A$3:$AZ$322,HLOOKUP(F$2,Banco!$A$1:$AZ$2,2,FALSE),FALSE)</f>
        <v>3450</v>
      </c>
      <c r="G32" s="25">
        <f>VLOOKUP($C32,Banco!$A$3:$AZ$322,HLOOKUP(G$2,Banco!$A$1:$AZ$2,2,FALSE),FALSE)</f>
        <v>2142</v>
      </c>
      <c r="H32" s="115">
        <f>VLOOKUP($C32,Banco!$A$3:$AZ$322,HLOOKUP(H$2,Banco!$A$1:$AZ$2,2,FALSE),FALSE)</f>
        <v>1</v>
      </c>
      <c r="I32" s="25">
        <f>VLOOKUP($C32,Banco!$A$3:$AZ$322,HLOOKUP(I$2,Banco!$A$1:$AZ$2,2,FALSE),FALSE)</f>
        <v>1</v>
      </c>
      <c r="J32" s="25">
        <f>VLOOKUP($C32,Banco!$A$3:$AZ$322,HLOOKUP(J$2,Banco!$A$1:$AZ$2,2,FALSE),FALSE)</f>
        <v>1</v>
      </c>
      <c r="K32" s="25">
        <f>VLOOKUP($C32,Banco!$A$3:$AZ$322,HLOOKUP(K$2,Banco!$A$1:$AZ$2,2,FALSE),FALSE)</f>
        <v>1</v>
      </c>
      <c r="L32" s="25">
        <f>VLOOKUP($C32,Banco!$A$3:$AZ$322,HLOOKUP(L$2,Banco!$A$1:$AZ$2,2,FALSE),FALSE)</f>
        <v>0</v>
      </c>
      <c r="M32" s="115">
        <f>VLOOKUP($C32,Banco!$A$3:$AZ$322,HLOOKUP(M$2,Banco!$A$1:$AZ$2,2,FALSE),FALSE)</f>
        <v>1</v>
      </c>
      <c r="N32" s="25">
        <f>VLOOKUP($C32,Banco!$A$3:$AZ$322,HLOOKUP(N$2,Banco!$A$1:$AZ$2,2,FALSE),FALSE)</f>
        <v>0</v>
      </c>
      <c r="O32" s="25">
        <f>VLOOKUP($C32,Banco!$A$3:$AZ$322,HLOOKUP(O$2,Banco!$A$1:$AZ$2,2,FALSE),FALSE)</f>
        <v>0</v>
      </c>
      <c r="P32" s="25">
        <f>VLOOKUP($C32,Banco!$A$3:$AZ$322,HLOOKUP(P$2,Banco!$A$1:$AZ$2,2,FALSE),FALSE)</f>
        <v>1</v>
      </c>
      <c r="Q32" s="25">
        <f>VLOOKUP($C32,Banco!$A$3:$AZ$322,HLOOKUP(Q$2,Banco!$A$1:$AZ$2,2,FALSE),FALSE)</f>
        <v>0</v>
      </c>
      <c r="R32" s="25">
        <f>VLOOKUP($C32,Banco!$A$3:$AZ$322,HLOOKUP(R$2,Banco!$A$1:$AZ$2,2,FALSE),FALSE)</f>
        <v>0</v>
      </c>
      <c r="S32" s="25">
        <f>VLOOKUP($C32,Banco!$A$3:$AZ$322,HLOOKUP(S$2,Banco!$A$1:$AZ$2,2,FALSE),FALSE)</f>
        <v>5</v>
      </c>
      <c r="T32" s="25">
        <f>VLOOKUP($C32,Banco!$A$3:$AZ$322,HLOOKUP(T$2,Banco!$A$1:$AZ$2,2,FALSE),FALSE)</f>
        <v>5</v>
      </c>
      <c r="U32" s="25" t="str">
        <f>VLOOKUP($C32,Banco!$A$3:$AZ$322,HLOOKUP(U$2,Banco!$A$1:$AZ$2,2,FALSE),FALSE)</f>
        <v>-</v>
      </c>
      <c r="V32" s="25">
        <f>VLOOKUP($C32,Banco!$A$3:$AZ$322,HLOOKUP(V$2,Banco!$A$1:$AZ$2,2,FALSE),FALSE)</f>
        <v>0</v>
      </c>
      <c r="W32" s="25">
        <f>VLOOKUP($C32,Banco!$A$3:$AZ$322,HLOOKUP(W$2,Banco!$A$1:$AZ$2,2,FALSE),FALSE)</f>
        <v>0</v>
      </c>
      <c r="X32" s="25">
        <f>VLOOKUP($C32,Banco!$A$3:$AZ$322,HLOOKUP(X$2,Banco!$A$1:$AZ$2,2,FALSE),FALSE)</f>
        <v>1</v>
      </c>
      <c r="Y32" s="79" t="str">
        <f>VLOOKUP($C32,Banco!$A$3:$AZ$322,HLOOKUP(Y$2,Banco!$A$1:$AZ$2,2,FALSE),FALSE)</f>
        <v>Ref. Maravilha</v>
      </c>
      <c r="Z32" s="79" t="str">
        <f>VLOOKUP($C32,Banco!$A$3:$AZ$322,HLOOKUP(Z$2,Banco!$A$1:$AZ$2,2,FALSE),FALSE)</f>
        <v>X</v>
      </c>
      <c r="AA32" s="79" t="str">
        <f>VLOOKUP($C32,Banco!$A$3:$AZ$322,HLOOKUP(AA$2,Banco!$A$1:$AZ$2,2,FALSE),FALSE)</f>
        <v>-</v>
      </c>
      <c r="AB32" s="79" t="str">
        <f>VLOOKUP($C32,Banco!$A$3:$AZ$322,HLOOKUP(AB$2,Banco!$A$1:$AZ$2,2,FALSE),FALSE)</f>
        <v>-</v>
      </c>
      <c r="AC32" s="79">
        <f>VLOOKUP($C32,Banco!$A$3:$AZ$322,HLOOKUP(AC$2,Banco!$A$1:$AZ$2,2,FALSE),FALSE)</f>
        <v>0</v>
      </c>
      <c r="AD32" s="79">
        <f>VLOOKUP($C32,Banco!$A$3:$AZ$322,HLOOKUP(AD$2,Banco!$A$1:$AZ$2,2,FALSE),FALSE)</f>
        <v>0</v>
      </c>
      <c r="AE32" s="79" t="str">
        <f>VLOOKUP($C32,Banco!$A$3:$AZ$322,HLOOKUP(AE$2,Banco!$A$1:$AZ$2,2,FALSE),FALSE)</f>
        <v>X</v>
      </c>
      <c r="AF32" s="79">
        <f>VLOOKUP($C32,Banco!$A$3:$AZ$322,HLOOKUP(AF$2,Banco!$A$1:$AZ$2,2,FALSE),FALSE)</f>
        <v>0</v>
      </c>
      <c r="AG32" s="79">
        <f>VLOOKUP($C32,Banco!$A$3:$AZ$322,HLOOKUP(AG$2,Banco!$A$1:$AZ$2,2,FALSE),FALSE)</f>
        <v>0</v>
      </c>
    </row>
    <row r="33" spans="1:33" x14ac:dyDescent="0.2">
      <c r="A33" s="417"/>
      <c r="B33" s="387"/>
      <c r="C33" s="164" t="s">
        <v>90</v>
      </c>
      <c r="D33" s="198" t="s">
        <v>470</v>
      </c>
      <c r="E33" s="31">
        <f>VLOOKUP($C33,Banco!$A$3:$AZ$322,HLOOKUP(E$2,Banco!$A$1:$AZ$2,2,FALSE),FALSE)</f>
        <v>8250</v>
      </c>
      <c r="F33" s="31">
        <f>VLOOKUP($C33,Banco!$A$3:$AZ$322,HLOOKUP(F$2,Banco!$A$1:$AZ$2,2,FALSE),FALSE)</f>
        <v>10350</v>
      </c>
      <c r="G33" s="31">
        <f>VLOOKUP($C33,Banco!$A$3:$AZ$322,HLOOKUP(G$2,Banco!$A$1:$AZ$2,2,FALSE),FALSE)</f>
        <v>8250</v>
      </c>
      <c r="H33" s="118">
        <f>VLOOKUP($C33,Banco!$A$3:$AZ$322,HLOOKUP(H$2,Banco!$A$1:$AZ$2,2,FALSE),FALSE)</f>
        <v>1</v>
      </c>
      <c r="I33" s="31">
        <f>VLOOKUP($C33,Banco!$A$3:$AZ$322,HLOOKUP(I$2,Banco!$A$1:$AZ$2,2,FALSE),FALSE)</f>
        <v>4</v>
      </c>
      <c r="J33" s="31">
        <f>VLOOKUP($C33,Banco!$A$3:$AZ$322,HLOOKUP(J$2,Banco!$A$1:$AZ$2,2,FALSE),FALSE)</f>
        <v>3</v>
      </c>
      <c r="K33" s="31">
        <f>VLOOKUP($C33,Banco!$A$3:$AZ$322,HLOOKUP(K$2,Banco!$A$1:$AZ$2,2,FALSE),FALSE)</f>
        <v>3</v>
      </c>
      <c r="L33" s="31">
        <f>VLOOKUP($C33,Banco!$A$3:$AZ$322,HLOOKUP(L$2,Banco!$A$1:$AZ$2,2,FALSE),FALSE)</f>
        <v>0</v>
      </c>
      <c r="M33" s="118">
        <f>VLOOKUP($C33,Banco!$A$3:$AZ$322,HLOOKUP(M$2,Banco!$A$1:$AZ$2,2,FALSE),FALSE)</f>
        <v>1</v>
      </c>
      <c r="N33" s="31">
        <f>VLOOKUP($C33,Banco!$A$3:$AZ$322,HLOOKUP(N$2,Banco!$A$1:$AZ$2,2,FALSE),FALSE)</f>
        <v>0</v>
      </c>
      <c r="O33" s="31">
        <f>VLOOKUP($C33,Banco!$A$3:$AZ$322,HLOOKUP(O$2,Banco!$A$1:$AZ$2,2,FALSE),FALSE)</f>
        <v>0</v>
      </c>
      <c r="P33" s="31">
        <f>VLOOKUP($C33,Banco!$A$3:$AZ$322,HLOOKUP(P$2,Banco!$A$1:$AZ$2,2,FALSE),FALSE)</f>
        <v>3</v>
      </c>
      <c r="Q33" s="31">
        <f>VLOOKUP($C33,Banco!$A$3:$AZ$322,HLOOKUP(Q$2,Banco!$A$1:$AZ$2,2,FALSE),FALSE)</f>
        <v>0</v>
      </c>
      <c r="R33" s="31">
        <f>VLOOKUP($C33,Banco!$A$3:$AZ$322,HLOOKUP(R$2,Banco!$A$1:$AZ$2,2,FALSE),FALSE)</f>
        <v>0</v>
      </c>
      <c r="S33" s="31">
        <f>VLOOKUP($C33,Banco!$A$3:$AZ$322,HLOOKUP(S$2,Banco!$A$1:$AZ$2,2,FALSE),FALSE)</f>
        <v>21</v>
      </c>
      <c r="T33" s="31">
        <f>VLOOKUP($C33,Banco!$A$3:$AZ$322,HLOOKUP(T$2,Banco!$A$1:$AZ$2,2,FALSE),FALSE)</f>
        <v>22</v>
      </c>
      <c r="U33" s="31" t="str">
        <f>VLOOKUP($C33,Banco!$A$3:$AZ$322,HLOOKUP(U$2,Banco!$A$1:$AZ$2,2,FALSE),FALSE)</f>
        <v>-</v>
      </c>
      <c r="V33" s="31">
        <f>VLOOKUP($C33,Banco!$A$3:$AZ$322,HLOOKUP(V$2,Banco!$A$1:$AZ$2,2,FALSE),FALSE)</f>
        <v>0</v>
      </c>
      <c r="W33" s="31">
        <f>VLOOKUP($C33,Banco!$A$3:$AZ$322,HLOOKUP(W$2,Banco!$A$1:$AZ$2,2,FALSE),FALSE)</f>
        <v>1</v>
      </c>
      <c r="X33" s="31">
        <f>VLOOKUP($C33,Banco!$A$3:$AZ$322,HLOOKUP(X$2,Banco!$A$1:$AZ$2,2,FALSE),FALSE)</f>
        <v>0</v>
      </c>
      <c r="Y33" s="82" t="str">
        <f>VLOOKUP($C33,Banco!$A$3:$AZ$322,HLOOKUP(Y$2,Banco!$A$1:$AZ$2,2,FALSE),FALSE)</f>
        <v>Ref. São Miguel do Oeste</v>
      </c>
      <c r="Z33" s="82" t="str">
        <f>VLOOKUP($C33,Banco!$A$3:$AZ$322,HLOOKUP(Z$2,Banco!$A$1:$AZ$2,2,FALSE),FALSE)</f>
        <v>X</v>
      </c>
      <c r="AA33" s="82" t="str">
        <f>VLOOKUP($C33,Banco!$A$3:$AZ$322,HLOOKUP(AA$2,Banco!$A$1:$AZ$2,2,FALSE),FALSE)</f>
        <v>-</v>
      </c>
      <c r="AB33" s="82">
        <f>VLOOKUP($C33,Banco!$A$3:$AZ$322,HLOOKUP(AB$2,Banco!$A$1:$AZ$2,2,FALSE),FALSE)</f>
        <v>1</v>
      </c>
      <c r="AC33" s="82">
        <f>VLOOKUP($C33,Banco!$A$3:$AZ$322,HLOOKUP(AC$2,Banco!$A$1:$AZ$2,2,FALSE),FALSE)</f>
        <v>0</v>
      </c>
      <c r="AD33" s="82">
        <f>VLOOKUP($C33,Banco!$A$3:$AZ$322,HLOOKUP(AD$2,Banco!$A$1:$AZ$2,2,FALSE),FALSE)</f>
        <v>0</v>
      </c>
      <c r="AE33" s="82" t="str">
        <f>VLOOKUP($C33,Banco!$A$3:$AZ$322,HLOOKUP(AE$2,Banco!$A$1:$AZ$2,2,FALSE),FALSE)</f>
        <v>X</v>
      </c>
      <c r="AF33" s="82">
        <f>VLOOKUP($C33,Banco!$A$3:$AZ$322,HLOOKUP(AF$2,Banco!$A$1:$AZ$2,2,FALSE),FALSE)</f>
        <v>0</v>
      </c>
      <c r="AG33" s="82">
        <f>VLOOKUP($C33,Banco!$A$3:$AZ$322,HLOOKUP(AG$2,Banco!$A$1:$AZ$2,2,FALSE),FALSE)</f>
        <v>0</v>
      </c>
    </row>
    <row r="34" spans="1:33" ht="25.5" x14ac:dyDescent="0.2">
      <c r="A34" s="417"/>
      <c r="B34" s="387"/>
      <c r="C34" s="162" t="s">
        <v>91</v>
      </c>
      <c r="D34" s="198" t="s">
        <v>470</v>
      </c>
      <c r="E34" s="25">
        <f>VLOOKUP($C34,Banco!$A$3:$AZ$322,HLOOKUP(E$2,Banco!$A$1:$AZ$2,2,FALSE),FALSE)</f>
        <v>15498</v>
      </c>
      <c r="F34" s="25">
        <f>VLOOKUP($C34,Banco!$A$3:$AZ$322,HLOOKUP(F$2,Banco!$A$1:$AZ$2,2,FALSE),FALSE)</f>
        <v>20700</v>
      </c>
      <c r="G34" s="25">
        <f>VLOOKUP($C34,Banco!$A$3:$AZ$322,HLOOKUP(G$2,Banco!$A$1:$AZ$2,2,FALSE),FALSE)</f>
        <v>15498</v>
      </c>
      <c r="H34" s="115">
        <f>VLOOKUP($C34,Banco!$A$3:$AZ$322,HLOOKUP(H$2,Banco!$A$1:$AZ$2,2,FALSE),FALSE)</f>
        <v>1</v>
      </c>
      <c r="I34" s="25">
        <f>VLOOKUP($C34,Banco!$A$3:$AZ$322,HLOOKUP(I$2,Banco!$A$1:$AZ$2,2,FALSE),FALSE)</f>
        <v>8</v>
      </c>
      <c r="J34" s="25">
        <f>VLOOKUP($C34,Banco!$A$3:$AZ$322,HLOOKUP(J$2,Banco!$A$1:$AZ$2,2,FALSE),FALSE)</f>
        <v>6</v>
      </c>
      <c r="K34" s="25">
        <f>VLOOKUP($C34,Banco!$A$3:$AZ$322,HLOOKUP(K$2,Banco!$A$1:$AZ$2,2,FALSE),FALSE)</f>
        <v>6</v>
      </c>
      <c r="L34" s="25">
        <f>VLOOKUP($C34,Banco!$A$3:$AZ$322,HLOOKUP(L$2,Banco!$A$1:$AZ$2,2,FALSE),FALSE)</f>
        <v>0</v>
      </c>
      <c r="M34" s="115">
        <f>VLOOKUP($C34,Banco!$A$3:$AZ$322,HLOOKUP(M$2,Banco!$A$1:$AZ$2,2,FALSE),FALSE)</f>
        <v>1</v>
      </c>
      <c r="N34" s="25">
        <f>VLOOKUP($C34,Banco!$A$3:$AZ$322,HLOOKUP(N$2,Banco!$A$1:$AZ$2,2,FALSE),FALSE)</f>
        <v>0</v>
      </c>
      <c r="O34" s="25">
        <f>VLOOKUP($C34,Banco!$A$3:$AZ$322,HLOOKUP(O$2,Banco!$A$1:$AZ$2,2,FALSE),FALSE)</f>
        <v>0</v>
      </c>
      <c r="P34" s="25">
        <f>VLOOKUP($C34,Banco!$A$3:$AZ$322,HLOOKUP(P$2,Banco!$A$1:$AZ$2,2,FALSE),FALSE)</f>
        <v>6</v>
      </c>
      <c r="Q34" s="25">
        <f>VLOOKUP($C34,Banco!$A$3:$AZ$322,HLOOKUP(Q$2,Banco!$A$1:$AZ$2,2,FALSE),FALSE)</f>
        <v>1</v>
      </c>
      <c r="R34" s="25">
        <f>VLOOKUP($C34,Banco!$A$3:$AZ$322,HLOOKUP(R$2,Banco!$A$1:$AZ$2,2,FALSE),FALSE)</f>
        <v>1</v>
      </c>
      <c r="S34" s="25">
        <f>VLOOKUP($C34,Banco!$A$3:$AZ$322,HLOOKUP(S$2,Banco!$A$1:$AZ$2,2,FALSE),FALSE)</f>
        <v>38</v>
      </c>
      <c r="T34" s="25">
        <f>VLOOKUP($C34,Banco!$A$3:$AZ$322,HLOOKUP(T$2,Banco!$A$1:$AZ$2,2,FALSE),FALSE)</f>
        <v>37</v>
      </c>
      <c r="U34" s="25" t="str">
        <f>VLOOKUP($C34,Banco!$A$3:$AZ$322,HLOOKUP(U$2,Banco!$A$1:$AZ$2,2,FALSE),FALSE)</f>
        <v>-</v>
      </c>
      <c r="V34" s="25">
        <f>VLOOKUP($C34,Banco!$A$3:$AZ$322,HLOOKUP(V$2,Banco!$A$1:$AZ$2,2,FALSE),FALSE)</f>
        <v>1</v>
      </c>
      <c r="W34" s="25">
        <f>VLOOKUP($C34,Banco!$A$3:$AZ$322,HLOOKUP(W$2,Banco!$A$1:$AZ$2,2,FALSE),FALSE)</f>
        <v>0</v>
      </c>
      <c r="X34" s="25">
        <f>VLOOKUP($C34,Banco!$A$3:$AZ$322,HLOOKUP(X$2,Banco!$A$1:$AZ$2,2,FALSE),FALSE)</f>
        <v>0</v>
      </c>
      <c r="Y34" s="79" t="str">
        <f>VLOOKUP($C34,Banco!$A$3:$AZ$322,HLOOKUP(Y$2,Banco!$A$1:$AZ$2,2,FALSE),FALSE)</f>
        <v>Sede Dionísio Cerqueira</v>
      </c>
      <c r="Z34" s="79" t="str">
        <f>VLOOKUP($C34,Banco!$A$3:$AZ$322,HLOOKUP(Z$2,Banco!$A$1:$AZ$2,2,FALSE),FALSE)</f>
        <v>X</v>
      </c>
      <c r="AA34" s="325" t="str">
        <f>VLOOKUP($C34,Banco!$A$3:$AZ$322,HLOOKUP(AA$2,Banco!$A$1:$AZ$2,2,FALSE),FALSE)</f>
        <v>CAPS I Microrregional</v>
      </c>
      <c r="AB34" s="79">
        <f>VLOOKUP($C34,Banco!$A$3:$AZ$322,HLOOKUP(AB$2,Banco!$A$1:$AZ$2,2,FALSE),FALSE)</f>
        <v>1</v>
      </c>
      <c r="AC34" s="79">
        <f>VLOOKUP($C34,Banco!$A$3:$AZ$322,HLOOKUP(AC$2,Banco!$A$1:$AZ$2,2,FALSE),FALSE)</f>
        <v>1</v>
      </c>
      <c r="AD34" s="79">
        <f>VLOOKUP($C34,Banco!$A$3:$AZ$322,HLOOKUP(AD$2,Banco!$A$1:$AZ$2,2,FALSE),FALSE)</f>
        <v>0</v>
      </c>
      <c r="AE34" s="79" t="str">
        <f>VLOOKUP($C34,Banco!$A$3:$AZ$322,HLOOKUP(AE$2,Banco!$A$1:$AZ$2,2,FALSE),FALSE)</f>
        <v>X</v>
      </c>
      <c r="AF34" s="79">
        <f>VLOOKUP($C34,Banco!$A$3:$AZ$322,HLOOKUP(AF$2,Banco!$A$1:$AZ$2,2,FALSE),FALSE)</f>
        <v>0</v>
      </c>
      <c r="AG34" s="79">
        <f>VLOOKUP($C34,Banco!$A$3:$AZ$322,HLOOKUP(AG$2,Banco!$A$1:$AZ$2,2,FALSE),FALSE)</f>
        <v>0</v>
      </c>
    </row>
    <row r="35" spans="1:33" x14ac:dyDescent="0.2">
      <c r="A35" s="417"/>
      <c r="B35" s="387"/>
      <c r="C35" s="164" t="s">
        <v>98</v>
      </c>
      <c r="D35" s="198" t="s">
        <v>471</v>
      </c>
      <c r="E35" s="31">
        <f>VLOOKUP($C35,Banco!$A$3:$AZ$322,HLOOKUP(E$2,Banco!$A$1:$AZ$2,2,FALSE),FALSE)</f>
        <v>1582</v>
      </c>
      <c r="F35" s="31">
        <f>VLOOKUP($C35,Banco!$A$3:$AZ$322,HLOOKUP(F$2,Banco!$A$1:$AZ$2,2,FALSE),FALSE)</f>
        <v>3450</v>
      </c>
      <c r="G35" s="31">
        <f>VLOOKUP($C35,Banco!$A$3:$AZ$322,HLOOKUP(G$2,Banco!$A$1:$AZ$2,2,FALSE),FALSE)</f>
        <v>1582</v>
      </c>
      <c r="H35" s="118">
        <f>VLOOKUP($C35,Banco!$A$3:$AZ$322,HLOOKUP(H$2,Banco!$A$1:$AZ$2,2,FALSE),FALSE)</f>
        <v>1</v>
      </c>
      <c r="I35" s="31">
        <f>VLOOKUP($C35,Banco!$A$3:$AZ$322,HLOOKUP(I$2,Banco!$A$1:$AZ$2,2,FALSE),FALSE)</f>
        <v>1</v>
      </c>
      <c r="J35" s="31">
        <f>VLOOKUP($C35,Banco!$A$3:$AZ$322,HLOOKUP(J$2,Banco!$A$1:$AZ$2,2,FALSE),FALSE)</f>
        <v>1</v>
      </c>
      <c r="K35" s="31">
        <f>VLOOKUP($C35,Banco!$A$3:$AZ$322,HLOOKUP(K$2,Banco!$A$1:$AZ$2,2,FALSE),FALSE)</f>
        <v>1</v>
      </c>
      <c r="L35" s="31">
        <f>VLOOKUP($C35,Banco!$A$3:$AZ$322,HLOOKUP(L$2,Banco!$A$1:$AZ$2,2,FALSE),FALSE)</f>
        <v>0</v>
      </c>
      <c r="M35" s="118">
        <f>VLOOKUP($C35,Banco!$A$3:$AZ$322,HLOOKUP(M$2,Banco!$A$1:$AZ$2,2,FALSE),FALSE)</f>
        <v>1</v>
      </c>
      <c r="N35" s="31">
        <f>VLOOKUP($C35,Banco!$A$3:$AZ$322,HLOOKUP(N$2,Banco!$A$1:$AZ$2,2,FALSE),FALSE)</f>
        <v>0</v>
      </c>
      <c r="O35" s="31">
        <f>VLOOKUP($C35,Banco!$A$3:$AZ$322,HLOOKUP(O$2,Banco!$A$1:$AZ$2,2,FALSE),FALSE)</f>
        <v>0</v>
      </c>
      <c r="P35" s="31">
        <f>VLOOKUP($C35,Banco!$A$3:$AZ$322,HLOOKUP(P$2,Banco!$A$1:$AZ$2,2,FALSE),FALSE)</f>
        <v>1</v>
      </c>
      <c r="Q35" s="31">
        <f>VLOOKUP($C35,Banco!$A$3:$AZ$322,HLOOKUP(Q$2,Banco!$A$1:$AZ$2,2,FALSE),FALSE)</f>
        <v>0</v>
      </c>
      <c r="R35" s="31">
        <f>VLOOKUP($C35,Banco!$A$3:$AZ$322,HLOOKUP(R$2,Banco!$A$1:$AZ$2,2,FALSE),FALSE)</f>
        <v>0</v>
      </c>
      <c r="S35" s="31">
        <f>VLOOKUP($C35,Banco!$A$3:$AZ$322,HLOOKUP(S$2,Banco!$A$1:$AZ$2,2,FALSE),FALSE)</f>
        <v>4</v>
      </c>
      <c r="T35" s="31">
        <f>VLOOKUP($C35,Banco!$A$3:$AZ$322,HLOOKUP(T$2,Banco!$A$1:$AZ$2,2,FALSE),FALSE)</f>
        <v>4</v>
      </c>
      <c r="U35" s="31" t="str">
        <f>VLOOKUP($C35,Banco!$A$3:$AZ$322,HLOOKUP(U$2,Banco!$A$1:$AZ$2,2,FALSE),FALSE)</f>
        <v>-</v>
      </c>
      <c r="V35" s="31">
        <f>VLOOKUP($C35,Banco!$A$3:$AZ$322,HLOOKUP(V$2,Banco!$A$1:$AZ$2,2,FALSE),FALSE)</f>
        <v>0</v>
      </c>
      <c r="W35" s="31">
        <f>VLOOKUP($C35,Banco!$A$3:$AZ$322,HLOOKUP(W$2,Banco!$A$1:$AZ$2,2,FALSE),FALSE)</f>
        <v>0</v>
      </c>
      <c r="X35" s="31">
        <f>VLOOKUP($C35,Banco!$A$3:$AZ$322,HLOOKUP(X$2,Banco!$A$1:$AZ$2,2,FALSE),FALSE)</f>
        <v>1</v>
      </c>
      <c r="Y35" s="82" t="str">
        <f>VLOOKUP($C35,Banco!$A$3:$AZ$322,HLOOKUP(Y$2,Banco!$A$1:$AZ$2,2,FALSE),FALSE)</f>
        <v>Ref. Maravilha</v>
      </c>
      <c r="Z35" s="82" t="str">
        <f>VLOOKUP($C35,Banco!$A$3:$AZ$322,HLOOKUP(Z$2,Banco!$A$1:$AZ$2,2,FALSE),FALSE)</f>
        <v>X</v>
      </c>
      <c r="AA35" s="82" t="str">
        <f>VLOOKUP($C35,Banco!$A$3:$AZ$322,HLOOKUP(AA$2,Banco!$A$1:$AZ$2,2,FALSE),FALSE)</f>
        <v>-</v>
      </c>
      <c r="AB35" s="82">
        <f>VLOOKUP($C35,Banco!$A$3:$AZ$322,HLOOKUP(AB$2,Banco!$A$1:$AZ$2,2,FALSE),FALSE)</f>
        <v>1</v>
      </c>
      <c r="AC35" s="82">
        <f>VLOOKUP($C35,Banco!$A$3:$AZ$322,HLOOKUP(AC$2,Banco!$A$1:$AZ$2,2,FALSE),FALSE)</f>
        <v>1</v>
      </c>
      <c r="AD35" s="82">
        <f>VLOOKUP($C35,Banco!$A$3:$AZ$322,HLOOKUP(AD$2,Banco!$A$1:$AZ$2,2,FALSE),FALSE)</f>
        <v>0</v>
      </c>
      <c r="AE35" s="82" t="str">
        <f>VLOOKUP($C35,Banco!$A$3:$AZ$322,HLOOKUP(AE$2,Banco!$A$1:$AZ$2,2,FALSE),FALSE)</f>
        <v>X</v>
      </c>
      <c r="AF35" s="82">
        <f>VLOOKUP($C35,Banco!$A$3:$AZ$322,HLOOKUP(AF$2,Banco!$A$1:$AZ$2,2,FALSE),FALSE)</f>
        <v>0</v>
      </c>
      <c r="AG35" s="82">
        <f>VLOOKUP($C35,Banco!$A$3:$AZ$322,HLOOKUP(AG$2,Banco!$A$1:$AZ$2,2,FALSE),FALSE)</f>
        <v>0</v>
      </c>
    </row>
    <row r="36" spans="1:33" x14ac:dyDescent="0.2">
      <c r="A36" s="417"/>
      <c r="B36" s="387"/>
      <c r="C36" s="162" t="s">
        <v>112</v>
      </c>
      <c r="D36" s="198" t="s">
        <v>470</v>
      </c>
      <c r="E36" s="25">
        <f>VLOOKUP($C36,Banco!$A$3:$AZ$322,HLOOKUP(E$2,Banco!$A$1:$AZ$2,2,FALSE),FALSE)</f>
        <v>10090</v>
      </c>
      <c r="F36" s="25">
        <f>VLOOKUP($C36,Banco!$A$3:$AZ$322,HLOOKUP(F$2,Banco!$A$1:$AZ$2,2,FALSE),FALSE)</f>
        <v>17250</v>
      </c>
      <c r="G36" s="25">
        <f>VLOOKUP($C36,Banco!$A$3:$AZ$322,HLOOKUP(G$2,Banco!$A$1:$AZ$2,2,FALSE),FALSE)</f>
        <v>10090</v>
      </c>
      <c r="H36" s="115">
        <f>VLOOKUP($C36,Banco!$A$3:$AZ$322,HLOOKUP(H$2,Banco!$A$1:$AZ$2,2,FALSE),FALSE)</f>
        <v>1</v>
      </c>
      <c r="I36" s="25">
        <f>VLOOKUP($C36,Banco!$A$3:$AZ$322,HLOOKUP(I$2,Banco!$A$1:$AZ$2,2,FALSE),FALSE)</f>
        <v>5</v>
      </c>
      <c r="J36" s="25">
        <f>VLOOKUP($C36,Banco!$A$3:$AZ$322,HLOOKUP(J$2,Banco!$A$1:$AZ$2,2,FALSE),FALSE)</f>
        <v>5</v>
      </c>
      <c r="K36" s="25">
        <f>VLOOKUP($C36,Banco!$A$3:$AZ$322,HLOOKUP(K$2,Banco!$A$1:$AZ$2,2,FALSE),FALSE)</f>
        <v>3</v>
      </c>
      <c r="L36" s="25">
        <f>VLOOKUP($C36,Banco!$A$3:$AZ$322,HLOOKUP(L$2,Banco!$A$1:$AZ$2,2,FALSE),FALSE)</f>
        <v>0</v>
      </c>
      <c r="M36" s="115">
        <f>VLOOKUP($C36,Banco!$A$3:$AZ$322,HLOOKUP(M$2,Banco!$A$1:$AZ$2,2,FALSE),FALSE)</f>
        <v>1</v>
      </c>
      <c r="N36" s="25">
        <f>VLOOKUP($C36,Banco!$A$3:$AZ$322,HLOOKUP(N$2,Banco!$A$1:$AZ$2,2,FALSE),FALSE)</f>
        <v>0</v>
      </c>
      <c r="O36" s="25">
        <f>VLOOKUP($C36,Banco!$A$3:$AZ$322,HLOOKUP(O$2,Banco!$A$1:$AZ$2,2,FALSE),FALSE)</f>
        <v>0</v>
      </c>
      <c r="P36" s="25">
        <f>VLOOKUP($C36,Banco!$A$3:$AZ$322,HLOOKUP(P$2,Banco!$A$1:$AZ$2,2,FALSE),FALSE)</f>
        <v>3</v>
      </c>
      <c r="Q36" s="25">
        <f>VLOOKUP($C36,Banco!$A$3:$AZ$322,HLOOKUP(Q$2,Banco!$A$1:$AZ$2,2,FALSE),FALSE)</f>
        <v>0</v>
      </c>
      <c r="R36" s="25">
        <f>VLOOKUP($C36,Banco!$A$3:$AZ$322,HLOOKUP(R$2,Banco!$A$1:$AZ$2,2,FALSE),FALSE)</f>
        <v>0</v>
      </c>
      <c r="S36" s="25">
        <f>VLOOKUP($C36,Banco!$A$3:$AZ$322,HLOOKUP(S$2,Banco!$A$1:$AZ$2,2,FALSE),FALSE)</f>
        <v>26</v>
      </c>
      <c r="T36" s="25">
        <f>VLOOKUP($C36,Banco!$A$3:$AZ$322,HLOOKUP(T$2,Banco!$A$1:$AZ$2,2,FALSE),FALSE)</f>
        <v>27</v>
      </c>
      <c r="U36" s="25" t="str">
        <f>VLOOKUP($C36,Banco!$A$3:$AZ$322,HLOOKUP(U$2,Banco!$A$1:$AZ$2,2,FALSE),FALSE)</f>
        <v>-</v>
      </c>
      <c r="V36" s="25">
        <f>VLOOKUP($C36,Banco!$A$3:$AZ$322,HLOOKUP(V$2,Banco!$A$1:$AZ$2,2,FALSE),FALSE)</f>
        <v>0</v>
      </c>
      <c r="W36" s="25">
        <f>VLOOKUP($C36,Banco!$A$3:$AZ$322,HLOOKUP(W$2,Banco!$A$1:$AZ$2,2,FALSE),FALSE)</f>
        <v>1</v>
      </c>
      <c r="X36" s="25">
        <f>VLOOKUP($C36,Banco!$A$3:$AZ$322,HLOOKUP(X$2,Banco!$A$1:$AZ$2,2,FALSE),FALSE)</f>
        <v>0</v>
      </c>
      <c r="Y36" s="79" t="str">
        <f>VLOOKUP($C36,Banco!$A$3:$AZ$322,HLOOKUP(Y$2,Banco!$A$1:$AZ$2,2,FALSE),FALSE)</f>
        <v>Ref. São Miguel do Oeste</v>
      </c>
      <c r="Z36" s="79" t="str">
        <f>VLOOKUP($C36,Banco!$A$3:$AZ$322,HLOOKUP(Z$2,Banco!$A$1:$AZ$2,2,FALSE),FALSE)</f>
        <v>X</v>
      </c>
      <c r="AA36" s="79" t="str">
        <f>VLOOKUP($C36,Banco!$A$3:$AZ$322,HLOOKUP(AA$2,Banco!$A$1:$AZ$2,2,FALSE),FALSE)</f>
        <v>-</v>
      </c>
      <c r="AB36" s="79">
        <f>VLOOKUP($C36,Banco!$A$3:$AZ$322,HLOOKUP(AB$2,Banco!$A$1:$AZ$2,2,FALSE),FALSE)</f>
        <v>0</v>
      </c>
      <c r="AC36" s="79">
        <f>VLOOKUP($C36,Banco!$A$3:$AZ$322,HLOOKUP(AC$2,Banco!$A$1:$AZ$2,2,FALSE),FALSE)</f>
        <v>0</v>
      </c>
      <c r="AD36" s="79">
        <f>VLOOKUP($C36,Banco!$A$3:$AZ$322,HLOOKUP(AD$2,Banco!$A$1:$AZ$2,2,FALSE),FALSE)</f>
        <v>0</v>
      </c>
      <c r="AE36" s="79" t="str">
        <f>VLOOKUP($C36,Banco!$A$3:$AZ$322,HLOOKUP(AE$2,Banco!$A$1:$AZ$2,2,FALSE),FALSE)</f>
        <v>X</v>
      </c>
      <c r="AF36" s="79">
        <f>VLOOKUP($C36,Banco!$A$3:$AZ$322,HLOOKUP(AF$2,Banco!$A$1:$AZ$2,2,FALSE),FALSE)</f>
        <v>0</v>
      </c>
      <c r="AG36" s="79">
        <f>VLOOKUP($C36,Banco!$A$3:$AZ$322,HLOOKUP(AG$2,Banco!$A$1:$AZ$2,2,FALSE),FALSE)</f>
        <v>0</v>
      </c>
    </row>
    <row r="37" spans="1:33" ht="39" customHeight="1" x14ac:dyDescent="0.2">
      <c r="A37" s="417"/>
      <c r="B37" s="387"/>
      <c r="C37" s="164" t="s">
        <v>114</v>
      </c>
      <c r="D37" s="198" t="s">
        <v>470</v>
      </c>
      <c r="E37" s="31">
        <f>VLOOKUP($C37,Banco!$A$3:$AZ$322,HLOOKUP(E$2,Banco!$A$1:$AZ$2,2,FALSE),FALSE)</f>
        <v>5160</v>
      </c>
      <c r="F37" s="31">
        <f>VLOOKUP($C37,Banco!$A$3:$AZ$322,HLOOKUP(F$2,Banco!$A$1:$AZ$2,2,FALSE),FALSE)</f>
        <v>6900</v>
      </c>
      <c r="G37" s="31">
        <f>VLOOKUP($C37,Banco!$A$3:$AZ$322,HLOOKUP(G$2,Banco!$A$1:$AZ$2,2,FALSE),FALSE)</f>
        <v>5160</v>
      </c>
      <c r="H37" s="118">
        <f>VLOOKUP($C37,Banco!$A$3:$AZ$322,HLOOKUP(H$2,Banco!$A$1:$AZ$2,2,FALSE),FALSE)</f>
        <v>1</v>
      </c>
      <c r="I37" s="31">
        <f>VLOOKUP($C37,Banco!$A$3:$AZ$322,HLOOKUP(I$2,Banco!$A$1:$AZ$2,2,FALSE),FALSE)</f>
        <v>3</v>
      </c>
      <c r="J37" s="31">
        <f>VLOOKUP($C37,Banco!$A$3:$AZ$322,HLOOKUP(J$2,Banco!$A$1:$AZ$2,2,FALSE),FALSE)</f>
        <v>2</v>
      </c>
      <c r="K37" s="31">
        <f>VLOOKUP($C37,Banco!$A$3:$AZ$322,HLOOKUP(K$2,Banco!$A$1:$AZ$2,2,FALSE),FALSE)</f>
        <v>2</v>
      </c>
      <c r="L37" s="31">
        <f>VLOOKUP($C37,Banco!$A$3:$AZ$322,HLOOKUP(L$2,Banco!$A$1:$AZ$2,2,FALSE),FALSE)</f>
        <v>0</v>
      </c>
      <c r="M37" s="118">
        <f>VLOOKUP($C37,Banco!$A$3:$AZ$322,HLOOKUP(M$2,Banco!$A$1:$AZ$2,2,FALSE),FALSE)</f>
        <v>1</v>
      </c>
      <c r="N37" s="31">
        <f>VLOOKUP($C37,Banco!$A$3:$AZ$322,HLOOKUP(N$2,Banco!$A$1:$AZ$2,2,FALSE),FALSE)</f>
        <v>0</v>
      </c>
      <c r="O37" s="31">
        <f>VLOOKUP($C37,Banco!$A$3:$AZ$322,HLOOKUP(O$2,Banco!$A$1:$AZ$2,2,FALSE),FALSE)</f>
        <v>0</v>
      </c>
      <c r="P37" s="31">
        <f>VLOOKUP($C37,Banco!$A$3:$AZ$322,HLOOKUP(P$2,Banco!$A$1:$AZ$2,2,FALSE),FALSE)</f>
        <v>2</v>
      </c>
      <c r="Q37" s="31">
        <f>VLOOKUP($C37,Banco!$A$3:$AZ$322,HLOOKUP(Q$2,Banco!$A$1:$AZ$2,2,FALSE),FALSE)</f>
        <v>0</v>
      </c>
      <c r="R37" s="31">
        <f>VLOOKUP($C37,Banco!$A$3:$AZ$322,HLOOKUP(R$2,Banco!$A$1:$AZ$2,2,FALSE),FALSE)</f>
        <v>0</v>
      </c>
      <c r="S37" s="31">
        <f>VLOOKUP($C37,Banco!$A$3:$AZ$322,HLOOKUP(S$2,Banco!$A$1:$AZ$2,2,FALSE),FALSE)</f>
        <v>13</v>
      </c>
      <c r="T37" s="31">
        <f>VLOOKUP($C37,Banco!$A$3:$AZ$322,HLOOKUP(T$2,Banco!$A$1:$AZ$2,2,FALSE),FALSE)</f>
        <v>11</v>
      </c>
      <c r="U37" s="31" t="str">
        <f>VLOOKUP($C37,Banco!$A$3:$AZ$322,HLOOKUP(U$2,Banco!$A$1:$AZ$2,2,FALSE),FALSE)</f>
        <v>-</v>
      </c>
      <c r="V37" s="31">
        <f>VLOOKUP($C37,Banco!$A$3:$AZ$322,HLOOKUP(V$2,Banco!$A$1:$AZ$2,2,FALSE),FALSE)</f>
        <v>0</v>
      </c>
      <c r="W37" s="31">
        <f>VLOOKUP($C37,Banco!$A$3:$AZ$322,HLOOKUP(W$2,Banco!$A$1:$AZ$2,2,FALSE),FALSE)</f>
        <v>0</v>
      </c>
      <c r="X37" s="31">
        <f>VLOOKUP($C37,Banco!$A$3:$AZ$322,HLOOKUP(X$2,Banco!$A$1:$AZ$2,2,FALSE),FALSE)</f>
        <v>1</v>
      </c>
      <c r="Y37" s="82" t="str">
        <f>VLOOKUP($C37,Banco!$A$3:$AZ$322,HLOOKUP(Y$2,Banco!$A$1:$AZ$2,2,FALSE),FALSE)</f>
        <v>Ref. Dionísio Cerqueira</v>
      </c>
      <c r="Z37" s="82" t="str">
        <f>VLOOKUP($C37,Banco!$A$3:$AZ$322,HLOOKUP(Z$2,Banco!$A$1:$AZ$2,2,FALSE),FALSE)</f>
        <v>X</v>
      </c>
      <c r="AA37" s="82" t="str">
        <f>VLOOKUP($C37,Banco!$A$3:$AZ$322,HLOOKUP(AA$2,Banco!$A$1:$AZ$2,2,FALSE),FALSE)</f>
        <v>Encaminha p/ Dionísio Cerqueira</v>
      </c>
      <c r="AB37" s="82">
        <f>VLOOKUP($C37,Banco!$A$3:$AZ$322,HLOOKUP(AB$2,Banco!$A$1:$AZ$2,2,FALSE),FALSE)</f>
        <v>0</v>
      </c>
      <c r="AC37" s="82">
        <f>VLOOKUP($C37,Banco!$A$3:$AZ$322,HLOOKUP(AC$2,Banco!$A$1:$AZ$2,2,FALSE),FALSE)</f>
        <v>0</v>
      </c>
      <c r="AD37" s="82">
        <f>VLOOKUP($C37,Banco!$A$3:$AZ$322,HLOOKUP(AD$2,Banco!$A$1:$AZ$2,2,FALSE),FALSE)</f>
        <v>0</v>
      </c>
      <c r="AE37" s="82" t="str">
        <f>VLOOKUP($C37,Banco!$A$3:$AZ$322,HLOOKUP(AE$2,Banco!$A$1:$AZ$2,2,FALSE),FALSE)</f>
        <v>X</v>
      </c>
      <c r="AF37" s="82">
        <f>VLOOKUP($C37,Banco!$A$3:$AZ$322,HLOOKUP(AF$2,Banco!$A$1:$AZ$2,2,FALSE),FALSE)</f>
        <v>0</v>
      </c>
      <c r="AG37" s="82">
        <f>VLOOKUP($C37,Banco!$A$3:$AZ$322,HLOOKUP(AG$2,Banco!$A$1:$AZ$2,2,FALSE),FALSE)</f>
        <v>0</v>
      </c>
    </row>
    <row r="38" spans="1:33" ht="25.5" customHeight="1" x14ac:dyDescent="0.2">
      <c r="A38" s="417"/>
      <c r="B38" s="387"/>
      <c r="C38" s="162" t="s">
        <v>127</v>
      </c>
      <c r="D38" s="198" t="s">
        <v>470</v>
      </c>
      <c r="E38" s="25">
        <f>VLOOKUP($C38,Banco!$A$3:$AZ$322,HLOOKUP(E$2,Banco!$A$1:$AZ$2,2,FALSE),FALSE)</f>
        <v>8996</v>
      </c>
      <c r="F38" s="25">
        <f>VLOOKUP($C38,Banco!$A$3:$AZ$322,HLOOKUP(F$2,Banco!$A$1:$AZ$2,2,FALSE),FALSE)</f>
        <v>13800</v>
      </c>
      <c r="G38" s="25">
        <f>VLOOKUP($C38,Banco!$A$3:$AZ$322,HLOOKUP(G$2,Banco!$A$1:$AZ$2,2,FALSE),FALSE)</f>
        <v>8996</v>
      </c>
      <c r="H38" s="115">
        <f>VLOOKUP($C38,Banco!$A$3:$AZ$322,HLOOKUP(H$2,Banco!$A$1:$AZ$2,2,FALSE),FALSE)</f>
        <v>1</v>
      </c>
      <c r="I38" s="25">
        <f>VLOOKUP($C38,Banco!$A$3:$AZ$322,HLOOKUP(I$2,Banco!$A$1:$AZ$2,2,FALSE),FALSE)</f>
        <v>4</v>
      </c>
      <c r="J38" s="25">
        <f>VLOOKUP($C38,Banco!$A$3:$AZ$322,HLOOKUP(J$2,Banco!$A$1:$AZ$2,2,FALSE),FALSE)</f>
        <v>4</v>
      </c>
      <c r="K38" s="25">
        <f>VLOOKUP($C38,Banco!$A$3:$AZ$322,HLOOKUP(K$2,Banco!$A$1:$AZ$2,2,FALSE),FALSE)</f>
        <v>2</v>
      </c>
      <c r="L38" s="25">
        <f>VLOOKUP($C38,Banco!$A$3:$AZ$322,HLOOKUP(L$2,Banco!$A$1:$AZ$2,2,FALSE),FALSE)</f>
        <v>0</v>
      </c>
      <c r="M38" s="115">
        <f>VLOOKUP($C38,Banco!$A$3:$AZ$322,HLOOKUP(M$2,Banco!$A$1:$AZ$2,2,FALSE),FALSE)</f>
        <v>0.91039999999999999</v>
      </c>
      <c r="N38" s="25">
        <f>VLOOKUP($C38,Banco!$A$3:$AZ$322,HLOOKUP(N$2,Banco!$A$1:$AZ$2,2,FALSE),FALSE)</f>
        <v>0</v>
      </c>
      <c r="O38" s="25">
        <f>VLOOKUP($C38,Banco!$A$3:$AZ$322,HLOOKUP(O$2,Banco!$A$1:$AZ$2,2,FALSE),FALSE)</f>
        <v>0</v>
      </c>
      <c r="P38" s="25">
        <f>VLOOKUP($C38,Banco!$A$3:$AZ$322,HLOOKUP(P$2,Banco!$A$1:$AZ$2,2,FALSE),FALSE)</f>
        <v>2</v>
      </c>
      <c r="Q38" s="25">
        <f>VLOOKUP($C38,Banco!$A$3:$AZ$322,HLOOKUP(Q$2,Banco!$A$1:$AZ$2,2,FALSE),FALSE)</f>
        <v>0</v>
      </c>
      <c r="R38" s="25">
        <f>VLOOKUP($C38,Banco!$A$3:$AZ$322,HLOOKUP(R$2,Banco!$A$1:$AZ$2,2,FALSE),FALSE)</f>
        <v>0</v>
      </c>
      <c r="S38" s="25">
        <f>VLOOKUP($C38,Banco!$A$3:$AZ$322,HLOOKUP(S$2,Banco!$A$1:$AZ$2,2,FALSE),FALSE)</f>
        <v>22</v>
      </c>
      <c r="T38" s="25">
        <f>VLOOKUP($C38,Banco!$A$3:$AZ$322,HLOOKUP(T$2,Banco!$A$1:$AZ$2,2,FALSE),FALSE)</f>
        <v>21</v>
      </c>
      <c r="U38" s="25" t="str">
        <f>VLOOKUP($C38,Banco!$A$3:$AZ$322,HLOOKUP(U$2,Banco!$A$1:$AZ$2,2,FALSE),FALSE)</f>
        <v>-</v>
      </c>
      <c r="V38" s="25">
        <f>VLOOKUP($C38,Banco!$A$3:$AZ$322,HLOOKUP(V$2,Banco!$A$1:$AZ$2,2,FALSE),FALSE)</f>
        <v>0</v>
      </c>
      <c r="W38" s="25">
        <f>VLOOKUP($C38,Banco!$A$3:$AZ$322,HLOOKUP(W$2,Banco!$A$1:$AZ$2,2,FALSE),FALSE)</f>
        <v>1</v>
      </c>
      <c r="X38" s="25">
        <f>VLOOKUP($C38,Banco!$A$3:$AZ$322,HLOOKUP(X$2,Banco!$A$1:$AZ$2,2,FALSE),FALSE)</f>
        <v>0</v>
      </c>
      <c r="Y38" s="79" t="str">
        <f>VLOOKUP($C38,Banco!$A$3:$AZ$322,HLOOKUP(Y$2,Banco!$A$1:$AZ$2,2,FALSE),FALSE)</f>
        <v>Ref. São Miguel do Oeste</v>
      </c>
      <c r="Z38" s="79" t="str">
        <f>VLOOKUP($C38,Banco!$A$3:$AZ$322,HLOOKUP(Z$2,Banco!$A$1:$AZ$2,2,FALSE),FALSE)</f>
        <v>X</v>
      </c>
      <c r="AA38" s="79" t="str">
        <f>VLOOKUP($C38,Banco!$A$3:$AZ$322,HLOOKUP(AA$2,Banco!$A$1:$AZ$2,2,FALSE),FALSE)</f>
        <v>Encaminha p/ Mondaí</v>
      </c>
      <c r="AB38" s="79">
        <f>VLOOKUP($C38,Banco!$A$3:$AZ$322,HLOOKUP(AB$2,Banco!$A$1:$AZ$2,2,FALSE),FALSE)</f>
        <v>1</v>
      </c>
      <c r="AC38" s="79">
        <f>VLOOKUP($C38,Banco!$A$3:$AZ$322,HLOOKUP(AC$2,Banco!$A$1:$AZ$2,2,FALSE),FALSE)</f>
        <v>0</v>
      </c>
      <c r="AD38" s="79">
        <f>VLOOKUP($C38,Banco!$A$3:$AZ$322,HLOOKUP(AD$2,Banco!$A$1:$AZ$2,2,FALSE),FALSE)</f>
        <v>0</v>
      </c>
      <c r="AE38" s="79" t="str">
        <f>VLOOKUP($C38,Banco!$A$3:$AZ$322,HLOOKUP(AE$2,Banco!$A$1:$AZ$2,2,FALSE),FALSE)</f>
        <v>X</v>
      </c>
      <c r="AF38" s="79">
        <f>VLOOKUP($C38,Banco!$A$3:$AZ$322,HLOOKUP(AF$2,Banco!$A$1:$AZ$2,2,FALSE),FALSE)</f>
        <v>0</v>
      </c>
      <c r="AG38" s="79">
        <f>VLOOKUP($C38,Banco!$A$3:$AZ$322,HLOOKUP(AG$2,Banco!$A$1:$AZ$2,2,FALSE),FALSE)</f>
        <v>0</v>
      </c>
    </row>
    <row r="39" spans="1:33" x14ac:dyDescent="0.2">
      <c r="A39" s="417"/>
      <c r="B39" s="387"/>
      <c r="C39" s="164" t="s">
        <v>130</v>
      </c>
      <c r="D39" s="198" t="s">
        <v>471</v>
      </c>
      <c r="E39" s="31">
        <f>VLOOKUP($C39,Banco!$A$3:$AZ$322,HLOOKUP(E$2,Banco!$A$1:$AZ$2,2,FALSE),FALSE)</f>
        <v>3976</v>
      </c>
      <c r="F39" s="31">
        <f>VLOOKUP($C39,Banco!$A$3:$AZ$322,HLOOKUP(F$2,Banco!$A$1:$AZ$2,2,FALSE),FALSE)</f>
        <v>6900</v>
      </c>
      <c r="G39" s="31">
        <f>VLOOKUP($C39,Banco!$A$3:$AZ$322,HLOOKUP(G$2,Banco!$A$1:$AZ$2,2,FALSE),FALSE)</f>
        <v>3976</v>
      </c>
      <c r="H39" s="118">
        <f>VLOOKUP($C39,Banco!$A$3:$AZ$322,HLOOKUP(H$2,Banco!$A$1:$AZ$2,2,FALSE),FALSE)</f>
        <v>1</v>
      </c>
      <c r="I39" s="31">
        <f>VLOOKUP($C39,Banco!$A$3:$AZ$322,HLOOKUP(I$2,Banco!$A$1:$AZ$2,2,FALSE),FALSE)</f>
        <v>2</v>
      </c>
      <c r="J39" s="31">
        <f>VLOOKUP($C39,Banco!$A$3:$AZ$322,HLOOKUP(J$2,Banco!$A$1:$AZ$2,2,FALSE),FALSE)</f>
        <v>2</v>
      </c>
      <c r="K39" s="31">
        <f>VLOOKUP($C39,Banco!$A$3:$AZ$322,HLOOKUP(K$2,Banco!$A$1:$AZ$2,2,FALSE),FALSE)</f>
        <v>3</v>
      </c>
      <c r="L39" s="31">
        <f>VLOOKUP($C39,Banco!$A$3:$AZ$322,HLOOKUP(L$2,Banco!$A$1:$AZ$2,2,FALSE),FALSE)</f>
        <v>0</v>
      </c>
      <c r="M39" s="118">
        <f>VLOOKUP($C39,Banco!$A$3:$AZ$322,HLOOKUP(M$2,Banco!$A$1:$AZ$2,2,FALSE),FALSE)</f>
        <v>0.9859</v>
      </c>
      <c r="N39" s="31">
        <f>VLOOKUP($C39,Banco!$A$3:$AZ$322,HLOOKUP(N$2,Banco!$A$1:$AZ$2,2,FALSE),FALSE)</f>
        <v>0</v>
      </c>
      <c r="O39" s="31">
        <f>VLOOKUP($C39,Banco!$A$3:$AZ$322,HLOOKUP(O$2,Banco!$A$1:$AZ$2,2,FALSE),FALSE)</f>
        <v>0</v>
      </c>
      <c r="P39" s="31">
        <f>VLOOKUP($C39,Banco!$A$3:$AZ$322,HLOOKUP(P$2,Banco!$A$1:$AZ$2,2,FALSE),FALSE)</f>
        <v>2</v>
      </c>
      <c r="Q39" s="31">
        <f>VLOOKUP($C39,Banco!$A$3:$AZ$322,HLOOKUP(Q$2,Banco!$A$1:$AZ$2,2,FALSE),FALSE)</f>
        <v>0</v>
      </c>
      <c r="R39" s="31">
        <f>VLOOKUP($C39,Banco!$A$3:$AZ$322,HLOOKUP(R$2,Banco!$A$1:$AZ$2,2,FALSE),FALSE)</f>
        <v>0</v>
      </c>
      <c r="S39" s="31">
        <f>VLOOKUP($C39,Banco!$A$3:$AZ$322,HLOOKUP(S$2,Banco!$A$1:$AZ$2,2,FALSE),FALSE)</f>
        <v>10</v>
      </c>
      <c r="T39" s="31">
        <f>VLOOKUP($C39,Banco!$A$3:$AZ$322,HLOOKUP(T$2,Banco!$A$1:$AZ$2,2,FALSE),FALSE)</f>
        <v>11</v>
      </c>
      <c r="U39" s="31" t="str">
        <f>VLOOKUP($C39,Banco!$A$3:$AZ$322,HLOOKUP(U$2,Banco!$A$1:$AZ$2,2,FALSE),FALSE)</f>
        <v>-</v>
      </c>
      <c r="V39" s="31">
        <f>VLOOKUP($C39,Banco!$A$3:$AZ$322,HLOOKUP(V$2,Banco!$A$1:$AZ$2,2,FALSE),FALSE)</f>
        <v>0</v>
      </c>
      <c r="W39" s="31">
        <f>VLOOKUP($C39,Banco!$A$3:$AZ$322,HLOOKUP(W$2,Banco!$A$1:$AZ$2,2,FALSE),FALSE)</f>
        <v>0</v>
      </c>
      <c r="X39" s="31">
        <f>VLOOKUP($C39,Banco!$A$3:$AZ$322,HLOOKUP(X$2,Banco!$A$1:$AZ$2,2,FALSE),FALSE)</f>
        <v>1</v>
      </c>
      <c r="Y39" s="82" t="str">
        <f>VLOOKUP($C39,Banco!$A$3:$AZ$322,HLOOKUP(Y$2,Banco!$A$1:$AZ$2,2,FALSE),FALSE)</f>
        <v>Ref. Maravilha</v>
      </c>
      <c r="Z39" s="82" t="str">
        <f>VLOOKUP($C39,Banco!$A$3:$AZ$322,HLOOKUP(Z$2,Banco!$A$1:$AZ$2,2,FALSE),FALSE)</f>
        <v>X</v>
      </c>
      <c r="AA39" s="82" t="str">
        <f>VLOOKUP($C39,Banco!$A$3:$AZ$322,HLOOKUP(AA$2,Banco!$A$1:$AZ$2,2,FALSE),FALSE)</f>
        <v>-</v>
      </c>
      <c r="AB39" s="82">
        <f>VLOOKUP($C39,Banco!$A$3:$AZ$322,HLOOKUP(AB$2,Banco!$A$1:$AZ$2,2,FALSE),FALSE)</f>
        <v>0</v>
      </c>
      <c r="AC39" s="82">
        <f>VLOOKUP($C39,Banco!$A$3:$AZ$322,HLOOKUP(AC$2,Banco!$A$1:$AZ$2,2,FALSE),FALSE)</f>
        <v>1</v>
      </c>
      <c r="AD39" s="82">
        <f>VLOOKUP($C39,Banco!$A$3:$AZ$322,HLOOKUP(AD$2,Banco!$A$1:$AZ$2,2,FALSE),FALSE)</f>
        <v>0</v>
      </c>
      <c r="AE39" s="82" t="str">
        <f>VLOOKUP($C39,Banco!$A$3:$AZ$322,HLOOKUP(AE$2,Banco!$A$1:$AZ$2,2,FALSE),FALSE)</f>
        <v>X</v>
      </c>
      <c r="AF39" s="82">
        <f>VLOOKUP($C39,Banco!$A$3:$AZ$322,HLOOKUP(AF$2,Banco!$A$1:$AZ$2,2,FALSE),FALSE)</f>
        <v>0</v>
      </c>
      <c r="AG39" s="82">
        <f>VLOOKUP($C39,Banco!$A$3:$AZ$322,HLOOKUP(AG$2,Banco!$A$1:$AZ$2,2,FALSE),FALSE)</f>
        <v>0</v>
      </c>
    </row>
    <row r="40" spans="1:33" x14ac:dyDescent="0.2">
      <c r="A40" s="417"/>
      <c r="B40" s="387"/>
      <c r="C40" s="162" t="s">
        <v>138</v>
      </c>
      <c r="D40" s="198" t="s">
        <v>470</v>
      </c>
      <c r="E40" s="25">
        <f>VLOOKUP($C40,Banco!$A$3:$AZ$322,HLOOKUP(E$2,Banco!$A$1:$AZ$2,2,FALSE),FALSE)</f>
        <v>16872</v>
      </c>
      <c r="F40" s="25">
        <f>VLOOKUP($C40,Banco!$A$3:$AZ$322,HLOOKUP(F$2,Banco!$A$1:$AZ$2,2,FALSE),FALSE)</f>
        <v>20700</v>
      </c>
      <c r="G40" s="25">
        <f>VLOOKUP($C40,Banco!$A$3:$AZ$322,HLOOKUP(G$2,Banco!$A$1:$AZ$2,2,FALSE),FALSE)</f>
        <v>16872</v>
      </c>
      <c r="H40" s="115">
        <f>VLOOKUP($C40,Banco!$A$3:$AZ$322,HLOOKUP(H$2,Banco!$A$1:$AZ$2,2,FALSE),FALSE)</f>
        <v>1</v>
      </c>
      <c r="I40" s="25">
        <f>VLOOKUP($C40,Banco!$A$3:$AZ$322,HLOOKUP(I$2,Banco!$A$1:$AZ$2,2,FALSE),FALSE)</f>
        <v>8</v>
      </c>
      <c r="J40" s="25">
        <f>VLOOKUP($C40,Banco!$A$3:$AZ$322,HLOOKUP(J$2,Banco!$A$1:$AZ$2,2,FALSE),FALSE)</f>
        <v>6</v>
      </c>
      <c r="K40" s="25">
        <f>VLOOKUP($C40,Banco!$A$3:$AZ$322,HLOOKUP(K$2,Banco!$A$1:$AZ$2,2,FALSE),FALSE)</f>
        <v>8</v>
      </c>
      <c r="L40" s="25">
        <f>VLOOKUP($C40,Banco!$A$3:$AZ$322,HLOOKUP(L$2,Banco!$A$1:$AZ$2,2,FALSE),FALSE)</f>
        <v>0</v>
      </c>
      <c r="M40" s="115">
        <f>VLOOKUP($C40,Banco!$A$3:$AZ$322,HLOOKUP(M$2,Banco!$A$1:$AZ$2,2,FALSE),FALSE)</f>
        <v>1</v>
      </c>
      <c r="N40" s="25">
        <f>VLOOKUP($C40,Banco!$A$3:$AZ$322,HLOOKUP(N$2,Banco!$A$1:$AZ$2,2,FALSE),FALSE)</f>
        <v>0</v>
      </c>
      <c r="O40" s="25">
        <f>VLOOKUP($C40,Banco!$A$3:$AZ$322,HLOOKUP(O$2,Banco!$A$1:$AZ$2,2,FALSE),FALSE)</f>
        <v>0</v>
      </c>
      <c r="P40" s="25">
        <f>VLOOKUP($C40,Banco!$A$3:$AZ$322,HLOOKUP(P$2,Banco!$A$1:$AZ$2,2,FALSE),FALSE)</f>
        <v>5</v>
      </c>
      <c r="Q40" s="25">
        <f>VLOOKUP($C40,Banco!$A$3:$AZ$322,HLOOKUP(Q$2,Banco!$A$1:$AZ$2,2,FALSE),FALSE)</f>
        <v>0</v>
      </c>
      <c r="R40" s="25">
        <f>VLOOKUP($C40,Banco!$A$3:$AZ$322,HLOOKUP(R$2,Banco!$A$1:$AZ$2,2,FALSE),FALSE)</f>
        <v>0</v>
      </c>
      <c r="S40" s="25">
        <f>VLOOKUP($C40,Banco!$A$3:$AZ$322,HLOOKUP(S$2,Banco!$A$1:$AZ$2,2,FALSE),FALSE)</f>
        <v>41</v>
      </c>
      <c r="T40" s="25">
        <f>VLOOKUP($C40,Banco!$A$3:$AZ$322,HLOOKUP(T$2,Banco!$A$1:$AZ$2,2,FALSE),FALSE)</f>
        <v>39</v>
      </c>
      <c r="U40" s="25" t="str">
        <f>VLOOKUP($C40,Banco!$A$3:$AZ$322,HLOOKUP(U$2,Banco!$A$1:$AZ$2,2,FALSE),FALSE)</f>
        <v>-</v>
      </c>
      <c r="V40" s="25">
        <f>VLOOKUP($C40,Banco!$A$3:$AZ$322,HLOOKUP(V$2,Banco!$A$1:$AZ$2,2,FALSE),FALSE)</f>
        <v>1</v>
      </c>
      <c r="W40" s="25">
        <f>VLOOKUP($C40,Banco!$A$3:$AZ$322,HLOOKUP(W$2,Banco!$A$1:$AZ$2,2,FALSE),FALSE)</f>
        <v>0</v>
      </c>
      <c r="X40" s="25">
        <f>VLOOKUP($C40,Banco!$A$3:$AZ$322,HLOOKUP(X$2,Banco!$A$1:$AZ$2,2,FALSE),FALSE)</f>
        <v>0</v>
      </c>
      <c r="Y40" s="79" t="str">
        <f>VLOOKUP($C40,Banco!$A$3:$AZ$322,HLOOKUP(Y$2,Banco!$A$1:$AZ$2,2,FALSE),FALSE)</f>
        <v>Ref. São Miguel do Oeste</v>
      </c>
      <c r="Z40" s="79" t="str">
        <f>VLOOKUP($C40,Banco!$A$3:$AZ$322,HLOOKUP(Z$2,Banco!$A$1:$AZ$2,2,FALSE),FALSE)</f>
        <v>X</v>
      </c>
      <c r="AA40" s="79" t="str">
        <f>VLOOKUP($C40,Banco!$A$3:$AZ$322,HLOOKUP(AA$2,Banco!$A$1:$AZ$2,2,FALSE),FALSE)</f>
        <v>-</v>
      </c>
      <c r="AB40" s="79">
        <f>VLOOKUP($C40,Banco!$A$3:$AZ$322,HLOOKUP(AB$2,Banco!$A$1:$AZ$2,2,FALSE),FALSE)</f>
        <v>0</v>
      </c>
      <c r="AC40" s="79">
        <f>VLOOKUP($C40,Banco!$A$3:$AZ$322,HLOOKUP(AC$2,Banco!$A$1:$AZ$2,2,FALSE),FALSE)</f>
        <v>0</v>
      </c>
      <c r="AD40" s="79">
        <f>VLOOKUP($C40,Banco!$A$3:$AZ$322,HLOOKUP(AD$2,Banco!$A$1:$AZ$2,2,FALSE),FALSE)</f>
        <v>0</v>
      </c>
      <c r="AE40" s="79" t="str">
        <f>VLOOKUP($C40,Banco!$A$3:$AZ$322,HLOOKUP(AE$2,Banco!$A$1:$AZ$2,2,FALSE),FALSE)</f>
        <v>X</v>
      </c>
      <c r="AF40" s="79">
        <f>VLOOKUP($C40,Banco!$A$3:$AZ$322,HLOOKUP(AF$2,Banco!$A$1:$AZ$2,2,FALSE),FALSE)</f>
        <v>0</v>
      </c>
      <c r="AG40" s="79">
        <f>VLOOKUP($C40,Banco!$A$3:$AZ$322,HLOOKUP(AG$2,Banco!$A$1:$AZ$2,2,FALSE),FALSE)</f>
        <v>0</v>
      </c>
    </row>
    <row r="41" spans="1:33" x14ac:dyDescent="0.2">
      <c r="A41" s="417"/>
      <c r="B41" s="387"/>
      <c r="C41" s="164" t="s">
        <v>167</v>
      </c>
      <c r="D41" s="198" t="s">
        <v>471</v>
      </c>
      <c r="E41" s="31">
        <f>VLOOKUP($C41,Banco!$A$3:$AZ$322,HLOOKUP(E$2,Banco!$A$1:$AZ$2,2,FALSE),FALSE)</f>
        <v>25762</v>
      </c>
      <c r="F41" s="31">
        <f>VLOOKUP($C41,Banco!$A$3:$AZ$322,HLOOKUP(F$2,Banco!$A$1:$AZ$2,2,FALSE),FALSE)</f>
        <v>27600</v>
      </c>
      <c r="G41" s="31">
        <f>VLOOKUP($C41,Banco!$A$3:$AZ$322,HLOOKUP(G$2,Banco!$A$1:$AZ$2,2,FALSE),FALSE)</f>
        <v>25762</v>
      </c>
      <c r="H41" s="118">
        <f>VLOOKUP($C41,Banco!$A$3:$AZ$322,HLOOKUP(H$2,Banco!$A$1:$AZ$2,2,FALSE),FALSE)</f>
        <v>1</v>
      </c>
      <c r="I41" s="31">
        <f>VLOOKUP($C41,Banco!$A$3:$AZ$322,HLOOKUP(I$2,Banco!$A$1:$AZ$2,2,FALSE),FALSE)</f>
        <v>12</v>
      </c>
      <c r="J41" s="31">
        <f>VLOOKUP($C41,Banco!$A$3:$AZ$322,HLOOKUP(J$2,Banco!$A$1:$AZ$2,2,FALSE),FALSE)</f>
        <v>8</v>
      </c>
      <c r="K41" s="31">
        <f>VLOOKUP($C41,Banco!$A$3:$AZ$322,HLOOKUP(K$2,Banco!$A$1:$AZ$2,2,FALSE),FALSE)</f>
        <v>6</v>
      </c>
      <c r="L41" s="31">
        <f>VLOOKUP($C41,Banco!$A$3:$AZ$322,HLOOKUP(L$2,Banco!$A$1:$AZ$2,2,FALSE),FALSE)</f>
        <v>0</v>
      </c>
      <c r="M41" s="118">
        <f>VLOOKUP($C41,Banco!$A$3:$AZ$322,HLOOKUP(M$2,Banco!$A$1:$AZ$2,2,FALSE),FALSE)</f>
        <v>0.79259999999999997</v>
      </c>
      <c r="N41" s="31">
        <f>VLOOKUP($C41,Banco!$A$3:$AZ$322,HLOOKUP(N$2,Banco!$A$1:$AZ$2,2,FALSE),FALSE)</f>
        <v>0</v>
      </c>
      <c r="O41" s="31">
        <f>VLOOKUP($C41,Banco!$A$3:$AZ$322,HLOOKUP(O$2,Banco!$A$1:$AZ$2,2,FALSE),FALSE)</f>
        <v>0</v>
      </c>
      <c r="P41" s="31">
        <f>VLOOKUP($C41,Banco!$A$3:$AZ$322,HLOOKUP(P$2,Banco!$A$1:$AZ$2,2,FALSE),FALSE)</f>
        <v>6</v>
      </c>
      <c r="Q41" s="31">
        <f>VLOOKUP($C41,Banco!$A$3:$AZ$322,HLOOKUP(Q$2,Banco!$A$1:$AZ$2,2,FALSE),FALSE)</f>
        <v>0</v>
      </c>
      <c r="R41" s="31">
        <f>VLOOKUP($C41,Banco!$A$3:$AZ$322,HLOOKUP(R$2,Banco!$A$1:$AZ$2,2,FALSE),FALSE)</f>
        <v>0</v>
      </c>
      <c r="S41" s="31">
        <f>VLOOKUP($C41,Banco!$A$3:$AZ$322,HLOOKUP(S$2,Banco!$A$1:$AZ$2,2,FALSE),FALSE)</f>
        <v>62</v>
      </c>
      <c r="T41" s="31">
        <f>VLOOKUP($C41,Banco!$A$3:$AZ$322,HLOOKUP(T$2,Banco!$A$1:$AZ$2,2,FALSE),FALSE)</f>
        <v>43</v>
      </c>
      <c r="U41" s="31" t="str">
        <f>VLOOKUP($C41,Banco!$A$3:$AZ$322,HLOOKUP(U$2,Banco!$A$1:$AZ$2,2,FALSE),FALSE)</f>
        <v>-</v>
      </c>
      <c r="V41" s="31">
        <f>VLOOKUP($C41,Banco!$A$3:$AZ$322,HLOOKUP(V$2,Banco!$A$1:$AZ$2,2,FALSE),FALSE)</f>
        <v>1</v>
      </c>
      <c r="W41" s="31">
        <f>VLOOKUP($C41,Banco!$A$3:$AZ$322,HLOOKUP(W$2,Banco!$A$1:$AZ$2,2,FALSE),FALSE)</f>
        <v>0</v>
      </c>
      <c r="X41" s="31">
        <f>VLOOKUP($C41,Banco!$A$3:$AZ$322,HLOOKUP(X$2,Banco!$A$1:$AZ$2,2,FALSE),FALSE)</f>
        <v>0</v>
      </c>
      <c r="Y41" s="82" t="str">
        <f>VLOOKUP($C41,Banco!$A$3:$AZ$322,HLOOKUP(Y$2,Banco!$A$1:$AZ$2,2,FALSE),FALSE)</f>
        <v>Sede Maravilha</v>
      </c>
      <c r="Z41" s="82" t="str">
        <f>VLOOKUP($C41,Banco!$A$3:$AZ$322,HLOOKUP(Z$2,Banco!$A$1:$AZ$2,2,FALSE),FALSE)</f>
        <v>X</v>
      </c>
      <c r="AA41" s="82" t="str">
        <f>VLOOKUP($C41,Banco!$A$3:$AZ$322,HLOOKUP(AA$2,Banco!$A$1:$AZ$2,2,FALSE),FALSE)</f>
        <v>CAPS I</v>
      </c>
      <c r="AB41" s="82">
        <f>VLOOKUP($C41,Banco!$A$3:$AZ$322,HLOOKUP(AB$2,Banco!$A$1:$AZ$2,2,FALSE),FALSE)</f>
        <v>0</v>
      </c>
      <c r="AC41" s="82">
        <f>VLOOKUP($C41,Banco!$A$3:$AZ$322,HLOOKUP(AC$2,Banco!$A$1:$AZ$2,2,FALSE),FALSE)</f>
        <v>2</v>
      </c>
      <c r="AD41" s="82">
        <f>VLOOKUP($C41,Banco!$A$3:$AZ$322,HLOOKUP(AD$2,Banco!$A$1:$AZ$2,2,FALSE),FALSE)</f>
        <v>1</v>
      </c>
      <c r="AE41" s="82" t="str">
        <f>VLOOKUP($C41,Banco!$A$3:$AZ$322,HLOOKUP(AE$2,Banco!$A$1:$AZ$2,2,FALSE),FALSE)</f>
        <v>X</v>
      </c>
      <c r="AF41" s="82">
        <f>VLOOKUP($C41,Banco!$A$3:$AZ$322,HLOOKUP(AF$2,Banco!$A$1:$AZ$2,2,FALSE),FALSE)</f>
        <v>0</v>
      </c>
      <c r="AG41" s="82">
        <f>VLOOKUP($C41,Banco!$A$3:$AZ$322,HLOOKUP(AG$2,Banco!$A$1:$AZ$2,2,FALSE),FALSE)</f>
        <v>0</v>
      </c>
    </row>
    <row r="42" spans="1:33" x14ac:dyDescent="0.2">
      <c r="A42" s="417"/>
      <c r="B42" s="387"/>
      <c r="C42" s="162" t="s">
        <v>173</v>
      </c>
      <c r="D42" s="198" t="s">
        <v>471</v>
      </c>
      <c r="E42" s="25">
        <f>VLOOKUP($C42,Banco!$A$3:$AZ$322,HLOOKUP(E$2,Banco!$A$1:$AZ$2,2,FALSE),FALSE)</f>
        <v>4209</v>
      </c>
      <c r="F42" s="25">
        <f>VLOOKUP($C42,Banco!$A$3:$AZ$322,HLOOKUP(F$2,Banco!$A$1:$AZ$2,2,FALSE),FALSE)</f>
        <v>6900</v>
      </c>
      <c r="G42" s="25">
        <f>VLOOKUP($C42,Banco!$A$3:$AZ$322,HLOOKUP(G$2,Banco!$A$1:$AZ$2,2,FALSE),FALSE)</f>
        <v>4209</v>
      </c>
      <c r="H42" s="115">
        <f>VLOOKUP($C42,Banco!$A$3:$AZ$322,HLOOKUP(H$2,Banco!$A$1:$AZ$2,2,FALSE),FALSE)</f>
        <v>1</v>
      </c>
      <c r="I42" s="25">
        <f>VLOOKUP($C42,Banco!$A$3:$AZ$322,HLOOKUP(I$2,Banco!$A$1:$AZ$2,2,FALSE),FALSE)</f>
        <v>2</v>
      </c>
      <c r="J42" s="25">
        <f>VLOOKUP($C42,Banco!$A$3:$AZ$322,HLOOKUP(J$2,Banco!$A$1:$AZ$2,2,FALSE),FALSE)</f>
        <v>2</v>
      </c>
      <c r="K42" s="25">
        <f>VLOOKUP($C42,Banco!$A$3:$AZ$322,HLOOKUP(K$2,Banco!$A$1:$AZ$2,2,FALSE),FALSE)</f>
        <v>0</v>
      </c>
      <c r="L42" s="25">
        <f>VLOOKUP($C42,Banco!$A$3:$AZ$322,HLOOKUP(L$2,Banco!$A$1:$AZ$2,2,FALSE),FALSE)</f>
        <v>0</v>
      </c>
      <c r="M42" s="115">
        <f>VLOOKUP($C42,Banco!$A$3:$AZ$322,HLOOKUP(M$2,Banco!$A$1:$AZ$2,2,FALSE),FALSE)</f>
        <v>0</v>
      </c>
      <c r="N42" s="25">
        <f>VLOOKUP($C42,Banco!$A$3:$AZ$322,HLOOKUP(N$2,Banco!$A$1:$AZ$2,2,FALSE),FALSE)</f>
        <v>0</v>
      </c>
      <c r="O42" s="25">
        <f>VLOOKUP($C42,Banco!$A$3:$AZ$322,HLOOKUP(O$2,Banco!$A$1:$AZ$2,2,FALSE),FALSE)</f>
        <v>0</v>
      </c>
      <c r="P42" s="25">
        <f>VLOOKUP($C42,Banco!$A$3:$AZ$322,HLOOKUP(P$2,Banco!$A$1:$AZ$2,2,FALSE),FALSE)</f>
        <v>2</v>
      </c>
      <c r="Q42" s="25">
        <f>VLOOKUP($C42,Banco!$A$3:$AZ$322,HLOOKUP(Q$2,Banco!$A$1:$AZ$2,2,FALSE),FALSE)</f>
        <v>0</v>
      </c>
      <c r="R42" s="25">
        <f>VLOOKUP($C42,Banco!$A$3:$AZ$322,HLOOKUP(R$2,Banco!$A$1:$AZ$2,2,FALSE),FALSE)</f>
        <v>0</v>
      </c>
      <c r="S42" s="25">
        <f>VLOOKUP($C42,Banco!$A$3:$AZ$322,HLOOKUP(S$2,Banco!$A$1:$AZ$2,2,FALSE),FALSE)</f>
        <v>10</v>
      </c>
      <c r="T42" s="25">
        <f>VLOOKUP($C42,Banco!$A$3:$AZ$322,HLOOKUP(T$2,Banco!$A$1:$AZ$2,2,FALSE),FALSE)</f>
        <v>7</v>
      </c>
      <c r="U42" s="25" t="str">
        <f>VLOOKUP($C42,Banco!$A$3:$AZ$322,HLOOKUP(U$2,Banco!$A$1:$AZ$2,2,FALSE),FALSE)</f>
        <v>-</v>
      </c>
      <c r="V42" s="25">
        <f>VLOOKUP($C42,Banco!$A$3:$AZ$322,HLOOKUP(V$2,Banco!$A$1:$AZ$2,2,FALSE),FALSE)</f>
        <v>0</v>
      </c>
      <c r="W42" s="25">
        <f>VLOOKUP($C42,Banco!$A$3:$AZ$322,HLOOKUP(W$2,Banco!$A$1:$AZ$2,2,FALSE),FALSE)</f>
        <v>0</v>
      </c>
      <c r="X42" s="25">
        <f>VLOOKUP($C42,Banco!$A$3:$AZ$322,HLOOKUP(X$2,Banco!$A$1:$AZ$2,2,FALSE),FALSE)</f>
        <v>1</v>
      </c>
      <c r="Y42" s="79" t="str">
        <f>VLOOKUP($C42,Banco!$A$3:$AZ$322,HLOOKUP(Y$2,Banco!$A$1:$AZ$2,2,FALSE),FALSE)</f>
        <v>Ref. Pinhalzinho</v>
      </c>
      <c r="Z42" s="79" t="str">
        <f>VLOOKUP($C42,Banco!$A$3:$AZ$322,HLOOKUP(Z$2,Banco!$A$1:$AZ$2,2,FALSE),FALSE)</f>
        <v>X</v>
      </c>
      <c r="AA42" s="79" t="str">
        <f>VLOOKUP($C42,Banco!$A$3:$AZ$322,HLOOKUP(AA$2,Banco!$A$1:$AZ$2,2,FALSE),FALSE)</f>
        <v>-</v>
      </c>
      <c r="AB42" s="79">
        <f>VLOOKUP($C42,Banco!$A$3:$AZ$322,HLOOKUP(AB$2,Banco!$A$1:$AZ$2,2,FALSE),FALSE)</f>
        <v>0</v>
      </c>
      <c r="AC42" s="79">
        <f>VLOOKUP($C42,Banco!$A$3:$AZ$322,HLOOKUP(AC$2,Banco!$A$1:$AZ$2,2,FALSE),FALSE)</f>
        <v>0</v>
      </c>
      <c r="AD42" s="79">
        <f>VLOOKUP($C42,Banco!$A$3:$AZ$322,HLOOKUP(AD$2,Banco!$A$1:$AZ$2,2,FALSE),FALSE)</f>
        <v>0</v>
      </c>
      <c r="AE42" s="79" t="str">
        <f>VLOOKUP($C42,Banco!$A$3:$AZ$322,HLOOKUP(AE$2,Banco!$A$1:$AZ$2,2,FALSE),FALSE)</f>
        <v>X</v>
      </c>
      <c r="AF42" s="79">
        <f>VLOOKUP($C42,Banco!$A$3:$AZ$322,HLOOKUP(AF$2,Banco!$A$1:$AZ$2,2,FALSE),FALSE)</f>
        <v>0</v>
      </c>
      <c r="AG42" s="79">
        <f>VLOOKUP($C42,Banco!$A$3:$AZ$322,HLOOKUP(AG$2,Banco!$A$1:$AZ$2,2,FALSE),FALSE)</f>
        <v>0</v>
      </c>
    </row>
    <row r="43" spans="1:33" ht="25.5" x14ac:dyDescent="0.2">
      <c r="A43" s="417"/>
      <c r="B43" s="387"/>
      <c r="C43" s="164" t="s">
        <v>174</v>
      </c>
      <c r="D43" s="198" t="s">
        <v>470</v>
      </c>
      <c r="E43" s="31">
        <f>VLOOKUP($C43,Banco!$A$3:$AZ$322,HLOOKUP(E$2,Banco!$A$1:$AZ$2,2,FALSE),FALSE)</f>
        <v>11742</v>
      </c>
      <c r="F43" s="31">
        <f>VLOOKUP($C43,Banco!$A$3:$AZ$322,HLOOKUP(F$2,Banco!$A$1:$AZ$2,2,FALSE),FALSE)</f>
        <v>13800</v>
      </c>
      <c r="G43" s="31">
        <f>VLOOKUP($C43,Banco!$A$3:$AZ$322,HLOOKUP(G$2,Banco!$A$1:$AZ$2,2,FALSE),FALSE)</f>
        <v>11742</v>
      </c>
      <c r="H43" s="118">
        <f>VLOOKUP($C43,Banco!$A$3:$AZ$322,HLOOKUP(H$2,Banco!$A$1:$AZ$2,2,FALSE),FALSE)</f>
        <v>1</v>
      </c>
      <c r="I43" s="31">
        <f>VLOOKUP($C43,Banco!$A$3:$AZ$322,HLOOKUP(I$2,Banco!$A$1:$AZ$2,2,FALSE),FALSE)</f>
        <v>6</v>
      </c>
      <c r="J43" s="31">
        <f>VLOOKUP($C43,Banco!$A$3:$AZ$322,HLOOKUP(J$2,Banco!$A$1:$AZ$2,2,FALSE),FALSE)</f>
        <v>4</v>
      </c>
      <c r="K43" s="31">
        <f>VLOOKUP($C43,Banco!$A$3:$AZ$322,HLOOKUP(K$2,Banco!$A$1:$AZ$2,2,FALSE),FALSE)</f>
        <v>3</v>
      </c>
      <c r="L43" s="31">
        <f>VLOOKUP($C43,Banco!$A$3:$AZ$322,HLOOKUP(L$2,Banco!$A$1:$AZ$2,2,FALSE),FALSE)</f>
        <v>0</v>
      </c>
      <c r="M43" s="118">
        <f>VLOOKUP($C43,Banco!$A$3:$AZ$322,HLOOKUP(M$2,Banco!$A$1:$AZ$2,2,FALSE),FALSE)</f>
        <v>0.87050000000000005</v>
      </c>
      <c r="N43" s="31">
        <f>VLOOKUP($C43,Banco!$A$3:$AZ$322,HLOOKUP(N$2,Banco!$A$1:$AZ$2,2,FALSE),FALSE)</f>
        <v>0</v>
      </c>
      <c r="O43" s="31">
        <f>VLOOKUP($C43,Banco!$A$3:$AZ$322,HLOOKUP(O$2,Banco!$A$1:$AZ$2,2,FALSE),FALSE)</f>
        <v>0</v>
      </c>
      <c r="P43" s="31">
        <f>VLOOKUP($C43,Banco!$A$3:$AZ$322,HLOOKUP(P$2,Banco!$A$1:$AZ$2,2,FALSE),FALSE)</f>
        <v>3</v>
      </c>
      <c r="Q43" s="31">
        <f>VLOOKUP($C43,Banco!$A$3:$AZ$322,HLOOKUP(Q$2,Banco!$A$1:$AZ$2,2,FALSE),FALSE)</f>
        <v>0</v>
      </c>
      <c r="R43" s="31">
        <f>VLOOKUP($C43,Banco!$A$3:$AZ$322,HLOOKUP(R$2,Banco!$A$1:$AZ$2,2,FALSE),FALSE)</f>
        <v>0</v>
      </c>
      <c r="S43" s="31">
        <f>VLOOKUP($C43,Banco!$A$3:$AZ$322,HLOOKUP(S$2,Banco!$A$1:$AZ$2,2,FALSE),FALSE)</f>
        <v>28</v>
      </c>
      <c r="T43" s="31">
        <f>VLOOKUP($C43,Banco!$A$3:$AZ$322,HLOOKUP(T$2,Banco!$A$1:$AZ$2,2,FALSE),FALSE)</f>
        <v>26</v>
      </c>
      <c r="U43" s="31" t="str">
        <f>VLOOKUP($C43,Banco!$A$3:$AZ$322,HLOOKUP(U$2,Banco!$A$1:$AZ$2,2,FALSE),FALSE)</f>
        <v>-</v>
      </c>
      <c r="V43" s="31">
        <f>VLOOKUP($C43,Banco!$A$3:$AZ$322,HLOOKUP(V$2,Banco!$A$1:$AZ$2,2,FALSE),FALSE)</f>
        <v>0</v>
      </c>
      <c r="W43" s="31">
        <f>VLOOKUP($C43,Banco!$A$3:$AZ$322,HLOOKUP(W$2,Banco!$A$1:$AZ$2,2,FALSE),FALSE)</f>
        <v>1</v>
      </c>
      <c r="X43" s="31">
        <f>VLOOKUP($C43,Banco!$A$3:$AZ$322,HLOOKUP(X$2,Banco!$A$1:$AZ$2,2,FALSE),FALSE)</f>
        <v>0</v>
      </c>
      <c r="Y43" s="82" t="str">
        <f>VLOOKUP($C43,Banco!$A$3:$AZ$322,HLOOKUP(Y$2,Banco!$A$1:$AZ$2,2,FALSE),FALSE)</f>
        <v>Ref. São Miguel do Oeste</v>
      </c>
      <c r="Z43" s="82" t="str">
        <f>VLOOKUP($C43,Banco!$A$3:$AZ$322,HLOOKUP(Z$2,Banco!$A$1:$AZ$2,2,FALSE),FALSE)</f>
        <v>X</v>
      </c>
      <c r="AA43" s="326" t="str">
        <f>VLOOKUP($C43,Banco!$A$3:$AZ$322,HLOOKUP(AA$2,Banco!$A$1:$AZ$2,2,FALSE),FALSE)</f>
        <v>CAPS I - Microrregional</v>
      </c>
      <c r="AB43" s="82">
        <f>VLOOKUP($C43,Banco!$A$3:$AZ$322,HLOOKUP(AB$2,Banco!$A$1:$AZ$2,2,FALSE),FALSE)</f>
        <v>0</v>
      </c>
      <c r="AC43" s="82">
        <f>VLOOKUP($C43,Banco!$A$3:$AZ$322,HLOOKUP(AC$2,Banco!$A$1:$AZ$2,2,FALSE),FALSE)</f>
        <v>0</v>
      </c>
      <c r="AD43" s="82">
        <f>VLOOKUP($C43,Banco!$A$3:$AZ$322,HLOOKUP(AD$2,Banco!$A$1:$AZ$2,2,FALSE),FALSE)</f>
        <v>0</v>
      </c>
      <c r="AE43" s="82" t="str">
        <f>VLOOKUP($C43,Banco!$A$3:$AZ$322,HLOOKUP(AE$2,Banco!$A$1:$AZ$2,2,FALSE),FALSE)</f>
        <v>X</v>
      </c>
      <c r="AF43" s="82">
        <f>VLOOKUP($C43,Banco!$A$3:$AZ$322,HLOOKUP(AF$2,Banco!$A$1:$AZ$2,2,FALSE),FALSE)</f>
        <v>0</v>
      </c>
      <c r="AG43" s="82">
        <f>VLOOKUP($C43,Banco!$A$3:$AZ$322,HLOOKUP(AG$2,Banco!$A$1:$AZ$2,2,FALSE),FALSE)</f>
        <v>0</v>
      </c>
    </row>
    <row r="44" spans="1:33" x14ac:dyDescent="0.2">
      <c r="A44" s="417"/>
      <c r="B44" s="387"/>
      <c r="C44" s="162" t="s">
        <v>192</v>
      </c>
      <c r="D44" s="198" t="s">
        <v>470</v>
      </c>
      <c r="E44" s="25">
        <f>VLOOKUP($C44,Banco!$A$3:$AZ$322,HLOOKUP(E$2,Banco!$A$1:$AZ$2,2,FALSE),FALSE)</f>
        <v>7423</v>
      </c>
      <c r="F44" s="25">
        <f>VLOOKUP($C44,Banco!$A$3:$AZ$322,HLOOKUP(F$2,Banco!$A$1:$AZ$2,2,FALSE),FALSE)</f>
        <v>10350</v>
      </c>
      <c r="G44" s="25">
        <f>VLOOKUP($C44,Banco!$A$3:$AZ$322,HLOOKUP(G$2,Banco!$A$1:$AZ$2,2,FALSE),FALSE)</f>
        <v>7423</v>
      </c>
      <c r="H44" s="115">
        <f>VLOOKUP($C44,Banco!$A$3:$AZ$322,HLOOKUP(H$2,Banco!$A$1:$AZ$2,2,FALSE),FALSE)</f>
        <v>1</v>
      </c>
      <c r="I44" s="25">
        <f>VLOOKUP($C44,Banco!$A$3:$AZ$322,HLOOKUP(I$2,Banco!$A$1:$AZ$2,2,FALSE),FALSE)</f>
        <v>4</v>
      </c>
      <c r="J44" s="25">
        <f>VLOOKUP($C44,Banco!$A$3:$AZ$322,HLOOKUP(J$2,Banco!$A$1:$AZ$2,2,FALSE),FALSE)</f>
        <v>3</v>
      </c>
      <c r="K44" s="25">
        <f>VLOOKUP($C44,Banco!$A$3:$AZ$322,HLOOKUP(K$2,Banco!$A$1:$AZ$2,2,FALSE),FALSE)</f>
        <v>3</v>
      </c>
      <c r="L44" s="25">
        <f>VLOOKUP($C44,Banco!$A$3:$AZ$322,HLOOKUP(L$2,Banco!$A$1:$AZ$2,2,FALSE),FALSE)</f>
        <v>0</v>
      </c>
      <c r="M44" s="115">
        <f>VLOOKUP($C44,Banco!$A$3:$AZ$322,HLOOKUP(M$2,Banco!$A$1:$AZ$2,2,FALSE),FALSE)</f>
        <v>1</v>
      </c>
      <c r="N44" s="25">
        <f>VLOOKUP($C44,Banco!$A$3:$AZ$322,HLOOKUP(N$2,Banco!$A$1:$AZ$2,2,FALSE),FALSE)</f>
        <v>0</v>
      </c>
      <c r="O44" s="25">
        <f>VLOOKUP($C44,Banco!$A$3:$AZ$322,HLOOKUP(O$2,Banco!$A$1:$AZ$2,2,FALSE),FALSE)</f>
        <v>0</v>
      </c>
      <c r="P44" s="25">
        <f>VLOOKUP($C44,Banco!$A$3:$AZ$322,HLOOKUP(P$2,Banco!$A$1:$AZ$2,2,FALSE),FALSE)</f>
        <v>3</v>
      </c>
      <c r="Q44" s="25">
        <f>VLOOKUP($C44,Banco!$A$3:$AZ$322,HLOOKUP(Q$2,Banco!$A$1:$AZ$2,2,FALSE),FALSE)</f>
        <v>1</v>
      </c>
      <c r="R44" s="25">
        <f>VLOOKUP($C44,Banco!$A$3:$AZ$322,HLOOKUP(R$2,Banco!$A$1:$AZ$2,2,FALSE),FALSE)</f>
        <v>1</v>
      </c>
      <c r="S44" s="25">
        <f>VLOOKUP($C44,Banco!$A$3:$AZ$322,HLOOKUP(S$2,Banco!$A$1:$AZ$2,2,FALSE),FALSE)</f>
        <v>19</v>
      </c>
      <c r="T44" s="25">
        <f>VLOOKUP($C44,Banco!$A$3:$AZ$322,HLOOKUP(T$2,Banco!$A$1:$AZ$2,2,FALSE),FALSE)</f>
        <v>20</v>
      </c>
      <c r="U44" s="25" t="str">
        <f>VLOOKUP($C44,Banco!$A$3:$AZ$322,HLOOKUP(U$2,Banco!$A$1:$AZ$2,2,FALSE),FALSE)</f>
        <v>-</v>
      </c>
      <c r="V44" s="25">
        <f>VLOOKUP($C44,Banco!$A$3:$AZ$322,HLOOKUP(V$2,Banco!$A$1:$AZ$2,2,FALSE),FALSE)</f>
        <v>0</v>
      </c>
      <c r="W44" s="25">
        <f>VLOOKUP($C44,Banco!$A$3:$AZ$322,HLOOKUP(W$2,Banco!$A$1:$AZ$2,2,FALSE),FALSE)</f>
        <v>1</v>
      </c>
      <c r="X44" s="25">
        <f>VLOOKUP($C44,Banco!$A$3:$AZ$322,HLOOKUP(X$2,Banco!$A$1:$AZ$2,2,FALSE),FALSE)</f>
        <v>0</v>
      </c>
      <c r="Y44" s="79" t="str">
        <f>VLOOKUP($C44,Banco!$A$3:$AZ$322,HLOOKUP(Y$2,Banco!$A$1:$AZ$2,2,FALSE),FALSE)</f>
        <v>Ref. Dionísio Cerqueira</v>
      </c>
      <c r="Z44" s="79" t="str">
        <f>VLOOKUP($C44,Banco!$A$3:$AZ$322,HLOOKUP(Z$2,Banco!$A$1:$AZ$2,2,FALSE),FALSE)</f>
        <v>X</v>
      </c>
      <c r="AA44" s="79" t="str">
        <f>VLOOKUP($C44,Banco!$A$3:$AZ$322,HLOOKUP(AA$2,Banco!$A$1:$AZ$2,2,FALSE),FALSE)</f>
        <v>-</v>
      </c>
      <c r="AB44" s="79">
        <f>VLOOKUP($C44,Banco!$A$3:$AZ$322,HLOOKUP(AB$2,Banco!$A$1:$AZ$2,2,FALSE),FALSE)</f>
        <v>1</v>
      </c>
      <c r="AC44" s="79">
        <f>VLOOKUP($C44,Banco!$A$3:$AZ$322,HLOOKUP(AC$2,Banco!$A$1:$AZ$2,2,FALSE),FALSE)</f>
        <v>0</v>
      </c>
      <c r="AD44" s="79">
        <f>VLOOKUP($C44,Banco!$A$3:$AZ$322,HLOOKUP(AD$2,Banco!$A$1:$AZ$2,2,FALSE),FALSE)</f>
        <v>0</v>
      </c>
      <c r="AE44" s="79" t="str">
        <f>VLOOKUP($C44,Banco!$A$3:$AZ$322,HLOOKUP(AE$2,Banco!$A$1:$AZ$2,2,FALSE),FALSE)</f>
        <v>X</v>
      </c>
      <c r="AF44" s="79">
        <f>VLOOKUP($C44,Banco!$A$3:$AZ$322,HLOOKUP(AF$2,Banco!$A$1:$AZ$2,2,FALSE),FALSE)</f>
        <v>0</v>
      </c>
      <c r="AG44" s="79">
        <f>VLOOKUP($C44,Banco!$A$3:$AZ$322,HLOOKUP(AG$2,Banco!$A$1:$AZ$2,2,FALSE),FALSE)</f>
        <v>0</v>
      </c>
    </row>
    <row r="45" spans="1:33" x14ac:dyDescent="0.2">
      <c r="A45" s="417"/>
      <c r="B45" s="387"/>
      <c r="C45" s="164" t="s">
        <v>196</v>
      </c>
      <c r="D45" s="198" t="s">
        <v>470</v>
      </c>
      <c r="E45" s="31">
        <f>VLOOKUP($C45,Banco!$A$3:$AZ$322,HLOOKUP(E$2,Banco!$A$1:$AZ$2,2,FALSE),FALSE)</f>
        <v>3437</v>
      </c>
      <c r="F45" s="31">
        <f>VLOOKUP($C45,Banco!$A$3:$AZ$322,HLOOKUP(F$2,Banco!$A$1:$AZ$2,2,FALSE),FALSE)</f>
        <v>6900</v>
      </c>
      <c r="G45" s="31">
        <f>VLOOKUP($C45,Banco!$A$3:$AZ$322,HLOOKUP(G$2,Banco!$A$1:$AZ$2,2,FALSE),FALSE)</f>
        <v>3437</v>
      </c>
      <c r="H45" s="118">
        <f>VLOOKUP($C45,Banco!$A$3:$AZ$322,HLOOKUP(H$2,Banco!$A$1:$AZ$2,2,FALSE),FALSE)</f>
        <v>1</v>
      </c>
      <c r="I45" s="31">
        <f>VLOOKUP($C45,Banco!$A$3:$AZ$322,HLOOKUP(I$2,Banco!$A$1:$AZ$2,2,FALSE),FALSE)</f>
        <v>2</v>
      </c>
      <c r="J45" s="31">
        <f>VLOOKUP($C45,Banco!$A$3:$AZ$322,HLOOKUP(J$2,Banco!$A$1:$AZ$2,2,FALSE),FALSE)</f>
        <v>2</v>
      </c>
      <c r="K45" s="31">
        <f>VLOOKUP($C45,Banco!$A$3:$AZ$322,HLOOKUP(K$2,Banco!$A$1:$AZ$2,2,FALSE),FALSE)</f>
        <v>2</v>
      </c>
      <c r="L45" s="31">
        <f>VLOOKUP($C45,Banco!$A$3:$AZ$322,HLOOKUP(L$2,Banco!$A$1:$AZ$2,2,FALSE),FALSE)</f>
        <v>0</v>
      </c>
      <c r="M45" s="118">
        <f>VLOOKUP($C45,Banco!$A$3:$AZ$322,HLOOKUP(M$2,Banco!$A$1:$AZ$2,2,FALSE),FALSE)</f>
        <v>1</v>
      </c>
      <c r="N45" s="31">
        <f>VLOOKUP($C45,Banco!$A$3:$AZ$322,HLOOKUP(N$2,Banco!$A$1:$AZ$2,2,FALSE),FALSE)</f>
        <v>0</v>
      </c>
      <c r="O45" s="31">
        <f>VLOOKUP($C45,Banco!$A$3:$AZ$322,HLOOKUP(O$2,Banco!$A$1:$AZ$2,2,FALSE),FALSE)</f>
        <v>0</v>
      </c>
      <c r="P45" s="31">
        <f>VLOOKUP($C45,Banco!$A$3:$AZ$322,HLOOKUP(P$2,Banco!$A$1:$AZ$2,2,FALSE),FALSE)</f>
        <v>1</v>
      </c>
      <c r="Q45" s="31">
        <f>VLOOKUP($C45,Banco!$A$3:$AZ$322,HLOOKUP(Q$2,Banco!$A$1:$AZ$2,2,FALSE),FALSE)</f>
        <v>1</v>
      </c>
      <c r="R45" s="31">
        <f>VLOOKUP($C45,Banco!$A$3:$AZ$322,HLOOKUP(R$2,Banco!$A$1:$AZ$2,2,FALSE),FALSE)</f>
        <v>1</v>
      </c>
      <c r="S45" s="31">
        <f>VLOOKUP($C45,Banco!$A$3:$AZ$322,HLOOKUP(S$2,Banco!$A$1:$AZ$2,2,FALSE),FALSE)</f>
        <v>9</v>
      </c>
      <c r="T45" s="31">
        <f>VLOOKUP($C45,Banco!$A$3:$AZ$322,HLOOKUP(T$2,Banco!$A$1:$AZ$2,2,FALSE),FALSE)</f>
        <v>4</v>
      </c>
      <c r="U45" s="31" t="str">
        <f>VLOOKUP($C45,Banco!$A$3:$AZ$322,HLOOKUP(U$2,Banco!$A$1:$AZ$2,2,FALSE),FALSE)</f>
        <v>-</v>
      </c>
      <c r="V45" s="31">
        <f>VLOOKUP($C45,Banco!$A$3:$AZ$322,HLOOKUP(V$2,Banco!$A$1:$AZ$2,2,FALSE),FALSE)</f>
        <v>0</v>
      </c>
      <c r="W45" s="31">
        <f>VLOOKUP($C45,Banco!$A$3:$AZ$322,HLOOKUP(W$2,Banco!$A$1:$AZ$2,2,FALSE),FALSE)</f>
        <v>0</v>
      </c>
      <c r="X45" s="31">
        <f>VLOOKUP($C45,Banco!$A$3:$AZ$322,HLOOKUP(X$2,Banco!$A$1:$AZ$2,2,FALSE),FALSE)</f>
        <v>1</v>
      </c>
      <c r="Y45" s="82" t="str">
        <f>VLOOKUP($C45,Banco!$A$3:$AZ$322,HLOOKUP(Y$2,Banco!$A$1:$AZ$2,2,FALSE),FALSE)</f>
        <v>Ref. São Miguel do Oeste</v>
      </c>
      <c r="Z45" s="82" t="str">
        <f>VLOOKUP($C45,Banco!$A$3:$AZ$322,HLOOKUP(Z$2,Banco!$A$1:$AZ$2,2,FALSE),FALSE)</f>
        <v>X</v>
      </c>
      <c r="AA45" s="82" t="str">
        <f>VLOOKUP($C45,Banco!$A$3:$AZ$322,HLOOKUP(AA$2,Banco!$A$1:$AZ$2,2,FALSE),FALSE)</f>
        <v>-</v>
      </c>
      <c r="AB45" s="82">
        <f>VLOOKUP($C45,Banco!$A$3:$AZ$322,HLOOKUP(AB$2,Banco!$A$1:$AZ$2,2,FALSE),FALSE)</f>
        <v>1</v>
      </c>
      <c r="AC45" s="82">
        <f>VLOOKUP($C45,Banco!$A$3:$AZ$322,HLOOKUP(AC$2,Banco!$A$1:$AZ$2,2,FALSE),FALSE)</f>
        <v>0</v>
      </c>
      <c r="AD45" s="82">
        <f>VLOOKUP($C45,Banco!$A$3:$AZ$322,HLOOKUP(AD$2,Banco!$A$1:$AZ$2,2,FALSE),FALSE)</f>
        <v>0</v>
      </c>
      <c r="AE45" s="82" t="str">
        <f>VLOOKUP($C45,Banco!$A$3:$AZ$322,HLOOKUP(AE$2,Banco!$A$1:$AZ$2,2,FALSE),FALSE)</f>
        <v>X</v>
      </c>
      <c r="AF45" s="82">
        <f>VLOOKUP($C45,Banco!$A$3:$AZ$322,HLOOKUP(AF$2,Banco!$A$1:$AZ$2,2,FALSE),FALSE)</f>
        <v>0</v>
      </c>
      <c r="AG45" s="82">
        <f>VLOOKUP($C45,Banco!$A$3:$AZ$322,HLOOKUP(AG$2,Banco!$A$1:$AZ$2,2,FALSE),FALSE)</f>
        <v>0</v>
      </c>
    </row>
    <row r="46" spans="1:33" x14ac:dyDescent="0.2">
      <c r="A46" s="417"/>
      <c r="B46" s="387"/>
      <c r="C46" s="162" t="s">
        <v>219</v>
      </c>
      <c r="D46" s="198" t="s">
        <v>470</v>
      </c>
      <c r="E46" s="25">
        <f>VLOOKUP($C46,Banco!$A$3:$AZ$322,HLOOKUP(E$2,Banco!$A$1:$AZ$2,2,FALSE),FALSE)</f>
        <v>2924</v>
      </c>
      <c r="F46" s="25">
        <f>VLOOKUP($C46,Banco!$A$3:$AZ$322,HLOOKUP(F$2,Banco!$A$1:$AZ$2,2,FALSE),FALSE)</f>
        <v>3450</v>
      </c>
      <c r="G46" s="25">
        <f>VLOOKUP($C46,Banco!$A$3:$AZ$322,HLOOKUP(G$2,Banco!$A$1:$AZ$2,2,FALSE),FALSE)</f>
        <v>2924</v>
      </c>
      <c r="H46" s="115">
        <f>VLOOKUP($C46,Banco!$A$3:$AZ$322,HLOOKUP(H$2,Banco!$A$1:$AZ$2,2,FALSE),FALSE)</f>
        <v>1</v>
      </c>
      <c r="I46" s="25">
        <f>VLOOKUP($C46,Banco!$A$3:$AZ$322,HLOOKUP(I$2,Banco!$A$1:$AZ$2,2,FALSE),FALSE)</f>
        <v>1</v>
      </c>
      <c r="J46" s="25">
        <f>VLOOKUP($C46,Banco!$A$3:$AZ$322,HLOOKUP(J$2,Banco!$A$1:$AZ$2,2,FALSE),FALSE)</f>
        <v>1</v>
      </c>
      <c r="K46" s="25">
        <f>VLOOKUP($C46,Banco!$A$3:$AZ$322,HLOOKUP(K$2,Banco!$A$1:$AZ$2,2,FALSE),FALSE)</f>
        <v>1</v>
      </c>
      <c r="L46" s="25">
        <f>VLOOKUP($C46,Banco!$A$3:$AZ$322,HLOOKUP(L$2,Banco!$A$1:$AZ$2,2,FALSE),FALSE)</f>
        <v>0</v>
      </c>
      <c r="M46" s="115">
        <f>VLOOKUP($C46,Banco!$A$3:$AZ$322,HLOOKUP(M$2,Banco!$A$1:$AZ$2,2,FALSE),FALSE)</f>
        <v>1</v>
      </c>
      <c r="N46" s="25">
        <f>VLOOKUP($C46,Banco!$A$3:$AZ$322,HLOOKUP(N$2,Banco!$A$1:$AZ$2,2,FALSE),FALSE)</f>
        <v>0</v>
      </c>
      <c r="O46" s="25">
        <f>VLOOKUP($C46,Banco!$A$3:$AZ$322,HLOOKUP(O$2,Banco!$A$1:$AZ$2,2,FALSE),FALSE)</f>
        <v>0</v>
      </c>
      <c r="P46" s="25">
        <f>VLOOKUP($C46,Banco!$A$3:$AZ$322,HLOOKUP(P$2,Banco!$A$1:$AZ$2,2,FALSE),FALSE)</f>
        <v>1</v>
      </c>
      <c r="Q46" s="25">
        <f>VLOOKUP($C46,Banco!$A$3:$AZ$322,HLOOKUP(Q$2,Banco!$A$1:$AZ$2,2,FALSE),FALSE)</f>
        <v>0</v>
      </c>
      <c r="R46" s="25">
        <f>VLOOKUP($C46,Banco!$A$3:$AZ$322,HLOOKUP(R$2,Banco!$A$1:$AZ$2,2,FALSE),FALSE)</f>
        <v>0</v>
      </c>
      <c r="S46" s="25">
        <f>VLOOKUP($C46,Banco!$A$3:$AZ$322,HLOOKUP(S$2,Banco!$A$1:$AZ$2,2,FALSE),FALSE)</f>
        <v>7</v>
      </c>
      <c r="T46" s="25">
        <f>VLOOKUP($C46,Banco!$A$3:$AZ$322,HLOOKUP(T$2,Banco!$A$1:$AZ$2,2,FALSE),FALSE)</f>
        <v>7</v>
      </c>
      <c r="U46" s="25" t="str">
        <f>VLOOKUP($C46,Banco!$A$3:$AZ$322,HLOOKUP(U$2,Banco!$A$1:$AZ$2,2,FALSE),FALSE)</f>
        <v>-</v>
      </c>
      <c r="V46" s="25">
        <f>VLOOKUP($C46,Banco!$A$3:$AZ$322,HLOOKUP(V$2,Banco!$A$1:$AZ$2,2,FALSE),FALSE)</f>
        <v>0</v>
      </c>
      <c r="W46" s="25">
        <f>VLOOKUP($C46,Banco!$A$3:$AZ$322,HLOOKUP(W$2,Banco!$A$1:$AZ$2,2,FALSE),FALSE)</f>
        <v>0</v>
      </c>
      <c r="X46" s="25">
        <f>VLOOKUP($C46,Banco!$A$3:$AZ$322,HLOOKUP(X$2,Banco!$A$1:$AZ$2,2,FALSE),FALSE)</f>
        <v>1</v>
      </c>
      <c r="Y46" s="79" t="str">
        <f>VLOOKUP($C46,Banco!$A$3:$AZ$322,HLOOKUP(Y$2,Banco!$A$1:$AZ$2,2,FALSE),FALSE)</f>
        <v>Ref. Dionísio Cerqueira</v>
      </c>
      <c r="Z46" s="79" t="str">
        <f>VLOOKUP($C46,Banco!$A$3:$AZ$322,HLOOKUP(Z$2,Banco!$A$1:$AZ$2,2,FALSE),FALSE)</f>
        <v>X</v>
      </c>
      <c r="AA46" s="79" t="str">
        <f>VLOOKUP($C46,Banco!$A$3:$AZ$322,HLOOKUP(AA$2,Banco!$A$1:$AZ$2,2,FALSE),FALSE)</f>
        <v>-</v>
      </c>
      <c r="AB46" s="79">
        <f>VLOOKUP($C46,Banco!$A$3:$AZ$322,HLOOKUP(AB$2,Banco!$A$1:$AZ$2,2,FALSE),FALSE)</f>
        <v>1</v>
      </c>
      <c r="AC46" s="79">
        <f>VLOOKUP($C46,Banco!$A$3:$AZ$322,HLOOKUP(AC$2,Banco!$A$1:$AZ$2,2,FALSE),FALSE)</f>
        <v>2</v>
      </c>
      <c r="AD46" s="79">
        <f>VLOOKUP($C46,Banco!$A$3:$AZ$322,HLOOKUP(AD$2,Banco!$A$1:$AZ$2,2,FALSE),FALSE)</f>
        <v>0</v>
      </c>
      <c r="AE46" s="79" t="str">
        <f>VLOOKUP($C46,Banco!$A$3:$AZ$322,HLOOKUP(AE$2,Banco!$A$1:$AZ$2,2,FALSE),FALSE)</f>
        <v>X</v>
      </c>
      <c r="AF46" s="79">
        <f>VLOOKUP($C46,Banco!$A$3:$AZ$322,HLOOKUP(AF$2,Banco!$A$1:$AZ$2,2,FALSE),FALSE)</f>
        <v>0</v>
      </c>
      <c r="AG46" s="79">
        <f>VLOOKUP($C46,Banco!$A$3:$AZ$322,HLOOKUP(AG$2,Banco!$A$1:$AZ$2,2,FALSE),FALSE)</f>
        <v>0</v>
      </c>
    </row>
    <row r="47" spans="1:33" x14ac:dyDescent="0.2">
      <c r="A47" s="417"/>
      <c r="B47" s="387"/>
      <c r="C47" s="164" t="s">
        <v>232</v>
      </c>
      <c r="D47" s="198" t="s">
        <v>471</v>
      </c>
      <c r="E47" s="31">
        <f>VLOOKUP($C47,Banco!$A$3:$AZ$322,HLOOKUP(E$2,Banco!$A$1:$AZ$2,2,FALSE),FALSE)</f>
        <v>4786</v>
      </c>
      <c r="F47" s="31">
        <f>VLOOKUP($C47,Banco!$A$3:$AZ$322,HLOOKUP(F$2,Banco!$A$1:$AZ$2,2,FALSE),FALSE)</f>
        <v>6900</v>
      </c>
      <c r="G47" s="31">
        <f>VLOOKUP($C47,Banco!$A$3:$AZ$322,HLOOKUP(G$2,Banco!$A$1:$AZ$2,2,FALSE),FALSE)</f>
        <v>4786</v>
      </c>
      <c r="H47" s="118">
        <f>VLOOKUP($C47,Banco!$A$3:$AZ$322,HLOOKUP(H$2,Banco!$A$1:$AZ$2,2,FALSE),FALSE)</f>
        <v>1</v>
      </c>
      <c r="I47" s="31">
        <f>VLOOKUP($C47,Banco!$A$3:$AZ$322,HLOOKUP(I$2,Banco!$A$1:$AZ$2,2,FALSE),FALSE)</f>
        <v>3</v>
      </c>
      <c r="J47" s="31">
        <f>VLOOKUP($C47,Banco!$A$3:$AZ$322,HLOOKUP(J$2,Banco!$A$1:$AZ$2,2,FALSE),FALSE)</f>
        <v>2</v>
      </c>
      <c r="K47" s="31">
        <f>VLOOKUP($C47,Banco!$A$3:$AZ$322,HLOOKUP(K$2,Banco!$A$1:$AZ$2,2,FALSE),FALSE)</f>
        <v>2</v>
      </c>
      <c r="L47" s="31">
        <f>VLOOKUP($C47,Banco!$A$3:$AZ$322,HLOOKUP(L$2,Banco!$A$1:$AZ$2,2,FALSE),FALSE)</f>
        <v>0</v>
      </c>
      <c r="M47" s="118">
        <f>VLOOKUP($C47,Banco!$A$3:$AZ$322,HLOOKUP(M$2,Banco!$A$1:$AZ$2,2,FALSE),FALSE)</f>
        <v>1</v>
      </c>
      <c r="N47" s="31">
        <f>VLOOKUP($C47,Banco!$A$3:$AZ$322,HLOOKUP(N$2,Banco!$A$1:$AZ$2,2,FALSE),FALSE)</f>
        <v>0</v>
      </c>
      <c r="O47" s="31">
        <f>VLOOKUP($C47,Banco!$A$3:$AZ$322,HLOOKUP(O$2,Banco!$A$1:$AZ$2,2,FALSE),FALSE)</f>
        <v>0</v>
      </c>
      <c r="P47" s="31">
        <f>VLOOKUP($C47,Banco!$A$3:$AZ$322,HLOOKUP(P$2,Banco!$A$1:$AZ$2,2,FALSE),FALSE)</f>
        <v>2</v>
      </c>
      <c r="Q47" s="31">
        <f>VLOOKUP($C47,Banco!$A$3:$AZ$322,HLOOKUP(Q$2,Banco!$A$1:$AZ$2,2,FALSE),FALSE)</f>
        <v>1</v>
      </c>
      <c r="R47" s="31">
        <f>VLOOKUP($C47,Banco!$A$3:$AZ$322,HLOOKUP(R$2,Banco!$A$1:$AZ$2,2,FALSE),FALSE)</f>
        <v>1</v>
      </c>
      <c r="S47" s="31">
        <f>VLOOKUP($C47,Banco!$A$3:$AZ$322,HLOOKUP(S$2,Banco!$A$1:$AZ$2,2,FALSE),FALSE)</f>
        <v>13</v>
      </c>
      <c r="T47" s="31">
        <f>VLOOKUP($C47,Banco!$A$3:$AZ$322,HLOOKUP(T$2,Banco!$A$1:$AZ$2,2,FALSE),FALSE)</f>
        <v>12</v>
      </c>
      <c r="U47" s="31" t="str">
        <f>VLOOKUP($C47,Banco!$A$3:$AZ$322,HLOOKUP(U$2,Banco!$A$1:$AZ$2,2,FALSE),FALSE)</f>
        <v>-</v>
      </c>
      <c r="V47" s="31">
        <f>VLOOKUP($C47,Banco!$A$3:$AZ$322,HLOOKUP(V$2,Banco!$A$1:$AZ$2,2,FALSE),FALSE)</f>
        <v>0</v>
      </c>
      <c r="W47" s="31">
        <f>VLOOKUP($C47,Banco!$A$3:$AZ$322,HLOOKUP(W$2,Banco!$A$1:$AZ$2,2,FALSE),FALSE)</f>
        <v>0</v>
      </c>
      <c r="X47" s="31">
        <f>VLOOKUP($C47,Banco!$A$3:$AZ$322,HLOOKUP(X$2,Banco!$A$1:$AZ$2,2,FALSE),FALSE)</f>
        <v>1</v>
      </c>
      <c r="Y47" s="82" t="str">
        <f>VLOOKUP($C47,Banco!$A$3:$AZ$322,HLOOKUP(Y$2,Banco!$A$1:$AZ$2,2,FALSE),FALSE)</f>
        <v>Ref. Maravilha</v>
      </c>
      <c r="Z47" s="82" t="str">
        <f>VLOOKUP($C47,Banco!$A$3:$AZ$322,HLOOKUP(Z$2,Banco!$A$1:$AZ$2,2,FALSE),FALSE)</f>
        <v>X</v>
      </c>
      <c r="AA47" s="82" t="str">
        <f>VLOOKUP($C47,Banco!$A$3:$AZ$322,HLOOKUP(AA$2,Banco!$A$1:$AZ$2,2,FALSE),FALSE)</f>
        <v>-</v>
      </c>
      <c r="AB47" s="82">
        <f>VLOOKUP($C47,Banco!$A$3:$AZ$322,HLOOKUP(AB$2,Banco!$A$1:$AZ$2,2,FALSE),FALSE)</f>
        <v>1</v>
      </c>
      <c r="AC47" s="82">
        <f>VLOOKUP($C47,Banco!$A$3:$AZ$322,HLOOKUP(AC$2,Banco!$A$1:$AZ$2,2,FALSE),FALSE)</f>
        <v>0</v>
      </c>
      <c r="AD47" s="82">
        <f>VLOOKUP($C47,Banco!$A$3:$AZ$322,HLOOKUP(AD$2,Banco!$A$1:$AZ$2,2,FALSE),FALSE)</f>
        <v>0</v>
      </c>
      <c r="AE47" s="82" t="str">
        <f>VLOOKUP($C47,Banco!$A$3:$AZ$322,HLOOKUP(AE$2,Banco!$A$1:$AZ$2,2,FALSE),FALSE)</f>
        <v>X</v>
      </c>
      <c r="AF47" s="82">
        <f>VLOOKUP($C47,Banco!$A$3:$AZ$322,HLOOKUP(AF$2,Banco!$A$1:$AZ$2,2,FALSE),FALSE)</f>
        <v>0</v>
      </c>
      <c r="AG47" s="82">
        <f>VLOOKUP($C47,Banco!$A$3:$AZ$322,HLOOKUP(AG$2,Banco!$A$1:$AZ$2,2,FALSE),FALSE)</f>
        <v>0</v>
      </c>
    </row>
    <row r="48" spans="1:33" ht="26.25" customHeight="1" x14ac:dyDescent="0.2">
      <c r="A48" s="417"/>
      <c r="B48" s="387"/>
      <c r="C48" s="162" t="s">
        <v>234</v>
      </c>
      <c r="D48" s="198" t="s">
        <v>471</v>
      </c>
      <c r="E48" s="25">
        <f>VLOOKUP($C48,Banco!$A$3:$AZ$322,HLOOKUP(E$2,Banco!$A$1:$AZ$2,2,FALSE),FALSE)</f>
        <v>3781</v>
      </c>
      <c r="F48" s="25">
        <f>VLOOKUP($C48,Banco!$A$3:$AZ$322,HLOOKUP(F$2,Banco!$A$1:$AZ$2,2,FALSE),FALSE)</f>
        <v>6900</v>
      </c>
      <c r="G48" s="25">
        <f>VLOOKUP($C48,Banco!$A$3:$AZ$322,HLOOKUP(G$2,Banco!$A$1:$AZ$2,2,FALSE),FALSE)</f>
        <v>3781</v>
      </c>
      <c r="H48" s="115">
        <f>VLOOKUP($C48,Banco!$A$3:$AZ$322,HLOOKUP(H$2,Banco!$A$1:$AZ$2,2,FALSE),FALSE)</f>
        <v>1</v>
      </c>
      <c r="I48" s="25">
        <f>VLOOKUP($C48,Banco!$A$3:$AZ$322,HLOOKUP(I$2,Banco!$A$1:$AZ$2,2,FALSE),FALSE)</f>
        <v>2</v>
      </c>
      <c r="J48" s="25">
        <f>VLOOKUP($C48,Banco!$A$3:$AZ$322,HLOOKUP(J$2,Banco!$A$1:$AZ$2,2,FALSE),FALSE)</f>
        <v>2</v>
      </c>
      <c r="K48" s="25">
        <f>VLOOKUP($C48,Banco!$A$3:$AZ$322,HLOOKUP(K$2,Banco!$A$1:$AZ$2,2,FALSE),FALSE)</f>
        <v>2</v>
      </c>
      <c r="L48" s="25">
        <f>VLOOKUP($C48,Banco!$A$3:$AZ$322,HLOOKUP(L$2,Banco!$A$1:$AZ$2,2,FALSE),FALSE)</f>
        <v>0</v>
      </c>
      <c r="M48" s="115">
        <f>VLOOKUP($C48,Banco!$A$3:$AZ$322,HLOOKUP(M$2,Banco!$A$1:$AZ$2,2,FALSE),FALSE)</f>
        <v>1</v>
      </c>
      <c r="N48" s="25">
        <f>VLOOKUP($C48,Banco!$A$3:$AZ$322,HLOOKUP(N$2,Banco!$A$1:$AZ$2,2,FALSE),FALSE)</f>
        <v>0</v>
      </c>
      <c r="O48" s="25">
        <f>VLOOKUP($C48,Banco!$A$3:$AZ$322,HLOOKUP(O$2,Banco!$A$1:$AZ$2,2,FALSE),FALSE)</f>
        <v>0</v>
      </c>
      <c r="P48" s="25">
        <f>VLOOKUP($C48,Banco!$A$3:$AZ$322,HLOOKUP(P$2,Banco!$A$1:$AZ$2,2,FALSE),FALSE)</f>
        <v>1</v>
      </c>
      <c r="Q48" s="25">
        <f>VLOOKUP($C48,Banco!$A$3:$AZ$322,HLOOKUP(Q$2,Banco!$A$1:$AZ$2,2,FALSE),FALSE)</f>
        <v>0</v>
      </c>
      <c r="R48" s="25">
        <f>VLOOKUP($C48,Banco!$A$3:$AZ$322,HLOOKUP(R$2,Banco!$A$1:$AZ$2,2,FALSE),FALSE)</f>
        <v>0</v>
      </c>
      <c r="S48" s="25">
        <f>VLOOKUP($C48,Banco!$A$3:$AZ$322,HLOOKUP(S$2,Banco!$A$1:$AZ$2,2,FALSE),FALSE)</f>
        <v>10</v>
      </c>
      <c r="T48" s="25">
        <f>VLOOKUP($C48,Banco!$A$3:$AZ$322,HLOOKUP(T$2,Banco!$A$1:$AZ$2,2,FALSE),FALSE)</f>
        <v>11</v>
      </c>
      <c r="U48" s="25" t="str">
        <f>VLOOKUP($C48,Banco!$A$3:$AZ$322,HLOOKUP(U$2,Banco!$A$1:$AZ$2,2,FALSE),FALSE)</f>
        <v>-</v>
      </c>
      <c r="V48" s="25">
        <f>VLOOKUP($C48,Banco!$A$3:$AZ$322,HLOOKUP(V$2,Banco!$A$1:$AZ$2,2,FALSE),FALSE)</f>
        <v>0</v>
      </c>
      <c r="W48" s="25">
        <f>VLOOKUP($C48,Banco!$A$3:$AZ$322,HLOOKUP(W$2,Banco!$A$1:$AZ$2,2,FALSE),FALSE)</f>
        <v>0</v>
      </c>
      <c r="X48" s="25">
        <f>VLOOKUP($C48,Banco!$A$3:$AZ$322,HLOOKUP(X$2,Banco!$A$1:$AZ$2,2,FALSE),FALSE)</f>
        <v>1</v>
      </c>
      <c r="Y48" s="79" t="str">
        <f>VLOOKUP($C48,Banco!$A$3:$AZ$322,HLOOKUP(Y$2,Banco!$A$1:$AZ$2,2,FALSE),FALSE)</f>
        <v>Ref. Pinhalzinho</v>
      </c>
      <c r="Z48" s="79" t="str">
        <f>VLOOKUP($C48,Banco!$A$3:$AZ$322,HLOOKUP(Z$2,Banco!$A$1:$AZ$2,2,FALSE),FALSE)</f>
        <v>X</v>
      </c>
      <c r="AA48" s="79" t="str">
        <f>VLOOKUP($C48,Banco!$A$3:$AZ$322,HLOOKUP(AA$2,Banco!$A$1:$AZ$2,2,FALSE),FALSE)</f>
        <v>Encaminha p/ Campo Erê</v>
      </c>
      <c r="AB48" s="79">
        <f>VLOOKUP($C48,Banco!$A$3:$AZ$322,HLOOKUP(AB$2,Banco!$A$1:$AZ$2,2,FALSE),FALSE)</f>
        <v>0</v>
      </c>
      <c r="AC48" s="79">
        <f>VLOOKUP($C48,Banco!$A$3:$AZ$322,HLOOKUP(AC$2,Banco!$A$1:$AZ$2,2,FALSE),FALSE)</f>
        <v>0</v>
      </c>
      <c r="AD48" s="79">
        <f>VLOOKUP($C48,Banco!$A$3:$AZ$322,HLOOKUP(AD$2,Banco!$A$1:$AZ$2,2,FALSE),FALSE)</f>
        <v>0</v>
      </c>
      <c r="AE48" s="79" t="str">
        <f>VLOOKUP($C48,Banco!$A$3:$AZ$322,HLOOKUP(AE$2,Banco!$A$1:$AZ$2,2,FALSE),FALSE)</f>
        <v>X</v>
      </c>
      <c r="AF48" s="79">
        <f>VLOOKUP($C48,Banco!$A$3:$AZ$322,HLOOKUP(AF$2,Banco!$A$1:$AZ$2,2,FALSE),FALSE)</f>
        <v>0</v>
      </c>
      <c r="AG48" s="79">
        <f>VLOOKUP($C48,Banco!$A$3:$AZ$322,HLOOKUP(AG$2,Banco!$A$1:$AZ$2,2,FALSE),FALSE)</f>
        <v>0</v>
      </c>
    </row>
    <row r="49" spans="1:33" x14ac:dyDescent="0.2">
      <c r="A49" s="417"/>
      <c r="B49" s="387"/>
      <c r="C49" s="164" t="s">
        <v>238</v>
      </c>
      <c r="D49" s="198" t="s">
        <v>470</v>
      </c>
      <c r="E49" s="31">
        <f>VLOOKUP($C49,Banco!$A$3:$AZ$322,HLOOKUP(E$2,Banco!$A$1:$AZ$2,2,FALSE),FALSE)</f>
        <v>2223</v>
      </c>
      <c r="F49" s="31">
        <f>VLOOKUP($C49,Banco!$A$3:$AZ$322,HLOOKUP(F$2,Banco!$A$1:$AZ$2,2,FALSE),FALSE)</f>
        <v>3450</v>
      </c>
      <c r="G49" s="31">
        <f>VLOOKUP($C49,Banco!$A$3:$AZ$322,HLOOKUP(G$2,Banco!$A$1:$AZ$2,2,FALSE),FALSE)</f>
        <v>2223</v>
      </c>
      <c r="H49" s="118">
        <f>VLOOKUP($C49,Banco!$A$3:$AZ$322,HLOOKUP(H$2,Banco!$A$1:$AZ$2,2,FALSE),FALSE)</f>
        <v>1</v>
      </c>
      <c r="I49" s="31">
        <f>VLOOKUP($C49,Banco!$A$3:$AZ$322,HLOOKUP(I$2,Banco!$A$1:$AZ$2,2,FALSE),FALSE)</f>
        <v>1</v>
      </c>
      <c r="J49" s="31">
        <f>VLOOKUP($C49,Banco!$A$3:$AZ$322,HLOOKUP(J$2,Banco!$A$1:$AZ$2,2,FALSE),FALSE)</f>
        <v>1</v>
      </c>
      <c r="K49" s="31">
        <f>VLOOKUP($C49,Banco!$A$3:$AZ$322,HLOOKUP(K$2,Banco!$A$1:$AZ$2,2,FALSE),FALSE)</f>
        <v>1</v>
      </c>
      <c r="L49" s="31">
        <f>VLOOKUP($C49,Banco!$A$3:$AZ$322,HLOOKUP(L$2,Banco!$A$1:$AZ$2,2,FALSE),FALSE)</f>
        <v>0</v>
      </c>
      <c r="M49" s="118">
        <f>VLOOKUP($C49,Banco!$A$3:$AZ$322,HLOOKUP(M$2,Banco!$A$1:$AZ$2,2,FALSE),FALSE)</f>
        <v>1</v>
      </c>
      <c r="N49" s="31">
        <f>VLOOKUP($C49,Banco!$A$3:$AZ$322,HLOOKUP(N$2,Banco!$A$1:$AZ$2,2,FALSE),FALSE)</f>
        <v>0</v>
      </c>
      <c r="O49" s="31">
        <f>VLOOKUP($C49,Banco!$A$3:$AZ$322,HLOOKUP(O$2,Banco!$A$1:$AZ$2,2,FALSE),FALSE)</f>
        <v>0</v>
      </c>
      <c r="P49" s="31">
        <f>VLOOKUP($C49,Banco!$A$3:$AZ$322,HLOOKUP(P$2,Banco!$A$1:$AZ$2,2,FALSE),FALSE)</f>
        <v>1</v>
      </c>
      <c r="Q49" s="31">
        <f>VLOOKUP($C49,Banco!$A$3:$AZ$322,HLOOKUP(Q$2,Banco!$A$1:$AZ$2,2,FALSE),FALSE)</f>
        <v>0</v>
      </c>
      <c r="R49" s="31">
        <f>VLOOKUP($C49,Banco!$A$3:$AZ$322,HLOOKUP(R$2,Banco!$A$1:$AZ$2,2,FALSE),FALSE)</f>
        <v>0</v>
      </c>
      <c r="S49" s="31">
        <f>VLOOKUP($C49,Banco!$A$3:$AZ$322,HLOOKUP(S$2,Banco!$A$1:$AZ$2,2,FALSE),FALSE)</f>
        <v>6</v>
      </c>
      <c r="T49" s="31">
        <f>VLOOKUP($C49,Banco!$A$3:$AZ$322,HLOOKUP(T$2,Banco!$A$1:$AZ$2,2,FALSE),FALSE)</f>
        <v>6</v>
      </c>
      <c r="U49" s="31" t="str">
        <f>VLOOKUP($C49,Banco!$A$3:$AZ$322,HLOOKUP(U$2,Banco!$A$1:$AZ$2,2,FALSE),FALSE)</f>
        <v>-</v>
      </c>
      <c r="V49" s="31">
        <f>VLOOKUP($C49,Banco!$A$3:$AZ$322,HLOOKUP(V$2,Banco!$A$1:$AZ$2,2,FALSE),FALSE)</f>
        <v>0</v>
      </c>
      <c r="W49" s="31">
        <f>VLOOKUP($C49,Banco!$A$3:$AZ$322,HLOOKUP(W$2,Banco!$A$1:$AZ$2,2,FALSE),FALSE)</f>
        <v>0</v>
      </c>
      <c r="X49" s="31">
        <f>VLOOKUP($C49,Banco!$A$3:$AZ$322,HLOOKUP(X$2,Banco!$A$1:$AZ$2,2,FALSE),FALSE)</f>
        <v>1</v>
      </c>
      <c r="Y49" s="82" t="str">
        <f>VLOOKUP($C49,Banco!$A$3:$AZ$322,HLOOKUP(Y$2,Banco!$A$1:$AZ$2,2,FALSE),FALSE)</f>
        <v>Ref. São Miguel do Oeste</v>
      </c>
      <c r="Z49" s="82" t="str">
        <f>VLOOKUP($C49,Banco!$A$3:$AZ$322,HLOOKUP(Z$2,Banco!$A$1:$AZ$2,2,FALSE),FALSE)</f>
        <v>X</v>
      </c>
      <c r="AA49" s="82" t="str">
        <f>VLOOKUP($C49,Banco!$A$3:$AZ$322,HLOOKUP(AA$2,Banco!$A$1:$AZ$2,2,FALSE),FALSE)</f>
        <v>-</v>
      </c>
      <c r="AB49" s="82">
        <f>VLOOKUP($C49,Banco!$A$3:$AZ$322,HLOOKUP(AB$2,Banco!$A$1:$AZ$2,2,FALSE),FALSE)</f>
        <v>0</v>
      </c>
      <c r="AC49" s="82">
        <f>VLOOKUP($C49,Banco!$A$3:$AZ$322,HLOOKUP(AC$2,Banco!$A$1:$AZ$2,2,FALSE),FALSE)</f>
        <v>0</v>
      </c>
      <c r="AD49" s="82">
        <f>VLOOKUP($C49,Banco!$A$3:$AZ$322,HLOOKUP(AD$2,Banco!$A$1:$AZ$2,2,FALSE),FALSE)</f>
        <v>0</v>
      </c>
      <c r="AE49" s="82" t="str">
        <f>VLOOKUP($C49,Banco!$A$3:$AZ$322,HLOOKUP(AE$2,Banco!$A$1:$AZ$2,2,FALSE),FALSE)</f>
        <v>X</v>
      </c>
      <c r="AF49" s="82">
        <f>VLOOKUP($C49,Banco!$A$3:$AZ$322,HLOOKUP(AF$2,Banco!$A$1:$AZ$2,2,FALSE),FALSE)</f>
        <v>0</v>
      </c>
      <c r="AG49" s="82">
        <f>VLOOKUP($C49,Banco!$A$3:$AZ$322,HLOOKUP(AG$2,Banco!$A$1:$AZ$2,2,FALSE),FALSE)</f>
        <v>0</v>
      </c>
    </row>
    <row r="50" spans="1:33" ht="25.5" customHeight="1" x14ac:dyDescent="0.2">
      <c r="A50" s="417"/>
      <c r="B50" s="387"/>
      <c r="C50" s="162" t="s">
        <v>242</v>
      </c>
      <c r="D50" s="198" t="s">
        <v>471</v>
      </c>
      <c r="E50" s="25">
        <f>VLOOKUP($C50,Banco!$A$3:$AZ$322,HLOOKUP(E$2,Banco!$A$1:$AZ$2,2,FALSE),FALSE)</f>
        <v>2428</v>
      </c>
      <c r="F50" s="25">
        <f>VLOOKUP($C50,Banco!$A$3:$AZ$322,HLOOKUP(F$2,Banco!$A$1:$AZ$2,2,FALSE),FALSE)</f>
        <v>3450</v>
      </c>
      <c r="G50" s="25">
        <f>VLOOKUP($C50,Banco!$A$3:$AZ$322,HLOOKUP(G$2,Banco!$A$1:$AZ$2,2,FALSE),FALSE)</f>
        <v>2428</v>
      </c>
      <c r="H50" s="115">
        <f>VLOOKUP($C50,Banco!$A$3:$AZ$322,HLOOKUP(H$2,Banco!$A$1:$AZ$2,2,FALSE),FALSE)</f>
        <v>1</v>
      </c>
      <c r="I50" s="25">
        <f>VLOOKUP($C50,Banco!$A$3:$AZ$322,HLOOKUP(I$2,Banco!$A$1:$AZ$2,2,FALSE),FALSE)</f>
        <v>1</v>
      </c>
      <c r="J50" s="25">
        <f>VLOOKUP($C50,Banco!$A$3:$AZ$322,HLOOKUP(J$2,Banco!$A$1:$AZ$2,2,FALSE),FALSE)</f>
        <v>1</v>
      </c>
      <c r="K50" s="25">
        <f>VLOOKUP($C50,Banco!$A$3:$AZ$322,HLOOKUP(K$2,Banco!$A$1:$AZ$2,2,FALSE),FALSE)</f>
        <v>1</v>
      </c>
      <c r="L50" s="25">
        <f>VLOOKUP($C50,Banco!$A$3:$AZ$322,HLOOKUP(L$2,Banco!$A$1:$AZ$2,2,FALSE),FALSE)</f>
        <v>0</v>
      </c>
      <c r="M50" s="115">
        <f>VLOOKUP($C50,Banco!$A$3:$AZ$322,HLOOKUP(M$2,Banco!$A$1:$AZ$2,2,FALSE),FALSE)</f>
        <v>1</v>
      </c>
      <c r="N50" s="25">
        <f>VLOOKUP($C50,Banco!$A$3:$AZ$322,HLOOKUP(N$2,Banco!$A$1:$AZ$2,2,FALSE),FALSE)</f>
        <v>0</v>
      </c>
      <c r="O50" s="25">
        <f>VLOOKUP($C50,Banco!$A$3:$AZ$322,HLOOKUP(O$2,Banco!$A$1:$AZ$2,2,FALSE),FALSE)</f>
        <v>0</v>
      </c>
      <c r="P50" s="25">
        <f>VLOOKUP($C50,Banco!$A$3:$AZ$322,HLOOKUP(P$2,Banco!$A$1:$AZ$2,2,FALSE),FALSE)</f>
        <v>1</v>
      </c>
      <c r="Q50" s="25">
        <f>VLOOKUP($C50,Banco!$A$3:$AZ$322,HLOOKUP(Q$2,Banco!$A$1:$AZ$2,2,FALSE),FALSE)</f>
        <v>0</v>
      </c>
      <c r="R50" s="25">
        <f>VLOOKUP($C50,Banco!$A$3:$AZ$322,HLOOKUP(R$2,Banco!$A$1:$AZ$2,2,FALSE),FALSE)</f>
        <v>0</v>
      </c>
      <c r="S50" s="25">
        <f>VLOOKUP($C50,Banco!$A$3:$AZ$322,HLOOKUP(S$2,Banco!$A$1:$AZ$2,2,FALSE),FALSE)</f>
        <v>7</v>
      </c>
      <c r="T50" s="25">
        <f>VLOOKUP($C50,Banco!$A$3:$AZ$322,HLOOKUP(T$2,Banco!$A$1:$AZ$2,2,FALSE),FALSE)</f>
        <v>7</v>
      </c>
      <c r="U50" s="25" t="str">
        <f>VLOOKUP($C50,Banco!$A$3:$AZ$322,HLOOKUP(U$2,Banco!$A$1:$AZ$2,2,FALSE),FALSE)</f>
        <v>-</v>
      </c>
      <c r="V50" s="25">
        <f>VLOOKUP($C50,Banco!$A$3:$AZ$322,HLOOKUP(V$2,Banco!$A$1:$AZ$2,2,FALSE),FALSE)</f>
        <v>0</v>
      </c>
      <c r="W50" s="25">
        <f>VLOOKUP($C50,Banco!$A$3:$AZ$322,HLOOKUP(W$2,Banco!$A$1:$AZ$2,2,FALSE),FALSE)</f>
        <v>0</v>
      </c>
      <c r="X50" s="25">
        <f>VLOOKUP($C50,Banco!$A$3:$AZ$322,HLOOKUP(X$2,Banco!$A$1:$AZ$2,2,FALSE),FALSE)</f>
        <v>1</v>
      </c>
      <c r="Y50" s="79" t="str">
        <f>VLOOKUP($C50,Banco!$A$3:$AZ$322,HLOOKUP(Y$2,Banco!$A$1:$AZ$2,2,FALSE),FALSE)</f>
        <v>Ref. Maravilha</v>
      </c>
      <c r="Z50" s="79" t="str">
        <f>VLOOKUP($C50,Banco!$A$3:$AZ$322,HLOOKUP(Z$2,Banco!$A$1:$AZ$2,2,FALSE),FALSE)</f>
        <v>X</v>
      </c>
      <c r="AA50" s="79" t="str">
        <f>VLOOKUP($C50,Banco!$A$3:$AZ$322,HLOOKUP(AA$2,Banco!$A$1:$AZ$2,2,FALSE),FALSE)</f>
        <v>Encaminha p/ Campo Erê</v>
      </c>
      <c r="AB50" s="79">
        <f>VLOOKUP($C50,Banco!$A$3:$AZ$322,HLOOKUP(AB$2,Banco!$A$1:$AZ$2,2,FALSE),FALSE)</f>
        <v>0</v>
      </c>
      <c r="AC50" s="79">
        <f>VLOOKUP($C50,Banco!$A$3:$AZ$322,HLOOKUP(AC$2,Banco!$A$1:$AZ$2,2,FALSE),FALSE)</f>
        <v>1</v>
      </c>
      <c r="AD50" s="79">
        <f>VLOOKUP($C50,Banco!$A$3:$AZ$322,HLOOKUP(AD$2,Banco!$A$1:$AZ$2,2,FALSE),FALSE)</f>
        <v>0</v>
      </c>
      <c r="AE50" s="79" t="str">
        <f>VLOOKUP($C50,Banco!$A$3:$AZ$322,HLOOKUP(AE$2,Banco!$A$1:$AZ$2,2,FALSE),FALSE)</f>
        <v>X</v>
      </c>
      <c r="AF50" s="79">
        <f>VLOOKUP($C50,Banco!$A$3:$AZ$322,HLOOKUP(AF$2,Banco!$A$1:$AZ$2,2,FALSE),FALSE)</f>
        <v>0</v>
      </c>
      <c r="AG50" s="79">
        <f>VLOOKUP($C50,Banco!$A$3:$AZ$322,HLOOKUP(AG$2,Banco!$A$1:$AZ$2,2,FALSE),FALSE)</f>
        <v>0</v>
      </c>
    </row>
    <row r="51" spans="1:33" ht="27" customHeight="1" x14ac:dyDescent="0.2">
      <c r="A51" s="417"/>
      <c r="B51" s="387"/>
      <c r="C51" s="164" t="s">
        <v>254</v>
      </c>
      <c r="D51" s="198" t="s">
        <v>470</v>
      </c>
      <c r="E51" s="31">
        <f>VLOOKUP($C51,Banco!$A$3:$AZ$322,HLOOKUP(E$2,Banco!$A$1:$AZ$2,2,FALSE),FALSE)</f>
        <v>6381</v>
      </c>
      <c r="F51" s="31">
        <f>VLOOKUP($C51,Banco!$A$3:$AZ$322,HLOOKUP(F$2,Banco!$A$1:$AZ$2,2,FALSE),FALSE)</f>
        <v>6900</v>
      </c>
      <c r="G51" s="31">
        <f>VLOOKUP($C51,Banco!$A$3:$AZ$322,HLOOKUP(G$2,Banco!$A$1:$AZ$2,2,FALSE),FALSE)</f>
        <v>6381</v>
      </c>
      <c r="H51" s="118">
        <f>VLOOKUP($C51,Banco!$A$3:$AZ$322,HLOOKUP(H$2,Banco!$A$1:$AZ$2,2,FALSE),FALSE)</f>
        <v>1</v>
      </c>
      <c r="I51" s="31">
        <f>VLOOKUP($C51,Banco!$A$3:$AZ$322,HLOOKUP(I$2,Banco!$A$1:$AZ$2,2,FALSE),FALSE)</f>
        <v>3</v>
      </c>
      <c r="J51" s="31">
        <f>VLOOKUP($C51,Banco!$A$3:$AZ$322,HLOOKUP(J$2,Banco!$A$1:$AZ$2,2,FALSE),FALSE)</f>
        <v>2</v>
      </c>
      <c r="K51" s="31">
        <f>VLOOKUP($C51,Banco!$A$3:$AZ$322,HLOOKUP(K$2,Banco!$A$1:$AZ$2,2,FALSE),FALSE)</f>
        <v>1</v>
      </c>
      <c r="L51" s="31">
        <f>VLOOKUP($C51,Banco!$A$3:$AZ$322,HLOOKUP(L$2,Banco!$A$1:$AZ$2,2,FALSE),FALSE)</f>
        <v>0</v>
      </c>
      <c r="M51" s="118">
        <f>VLOOKUP($C51,Banco!$A$3:$AZ$322,HLOOKUP(M$2,Banco!$A$1:$AZ$2,2,FALSE),FALSE)</f>
        <v>1</v>
      </c>
      <c r="N51" s="31">
        <f>VLOOKUP($C51,Banco!$A$3:$AZ$322,HLOOKUP(N$2,Banco!$A$1:$AZ$2,2,FALSE),FALSE)</f>
        <v>0</v>
      </c>
      <c r="O51" s="31">
        <f>VLOOKUP($C51,Banco!$A$3:$AZ$322,HLOOKUP(O$2,Banco!$A$1:$AZ$2,2,FALSE),FALSE)</f>
        <v>0</v>
      </c>
      <c r="P51" s="31">
        <f>VLOOKUP($C51,Banco!$A$3:$AZ$322,HLOOKUP(P$2,Banco!$A$1:$AZ$2,2,FALSE),FALSE)</f>
        <v>2</v>
      </c>
      <c r="Q51" s="31">
        <f>VLOOKUP($C51,Banco!$A$3:$AZ$322,HLOOKUP(Q$2,Banco!$A$1:$AZ$2,2,FALSE),FALSE)</f>
        <v>0</v>
      </c>
      <c r="R51" s="31">
        <f>VLOOKUP($C51,Banco!$A$3:$AZ$322,HLOOKUP(R$2,Banco!$A$1:$AZ$2,2,FALSE),FALSE)</f>
        <v>0</v>
      </c>
      <c r="S51" s="31">
        <f>VLOOKUP($C51,Banco!$A$3:$AZ$322,HLOOKUP(S$2,Banco!$A$1:$AZ$2,2,FALSE),FALSE)</f>
        <v>16</v>
      </c>
      <c r="T51" s="31">
        <f>VLOOKUP($C51,Banco!$A$3:$AZ$322,HLOOKUP(T$2,Banco!$A$1:$AZ$2,2,FALSE),FALSE)</f>
        <v>13</v>
      </c>
      <c r="U51" s="31" t="str">
        <f>VLOOKUP($C51,Banco!$A$3:$AZ$322,HLOOKUP(U$2,Banco!$A$1:$AZ$2,2,FALSE),FALSE)</f>
        <v>-</v>
      </c>
      <c r="V51" s="31">
        <f>VLOOKUP($C51,Banco!$A$3:$AZ$322,HLOOKUP(V$2,Banco!$A$1:$AZ$2,2,FALSE),FALSE)</f>
        <v>0</v>
      </c>
      <c r="W51" s="31">
        <f>VLOOKUP($C51,Banco!$A$3:$AZ$322,HLOOKUP(W$2,Banco!$A$1:$AZ$2,2,FALSE),FALSE)</f>
        <v>0</v>
      </c>
      <c r="X51" s="31">
        <f>VLOOKUP($C51,Banco!$A$3:$AZ$322,HLOOKUP(X$2,Banco!$A$1:$AZ$2,2,FALSE),FALSE)</f>
        <v>1</v>
      </c>
      <c r="Y51" s="82" t="str">
        <f>VLOOKUP($C51,Banco!$A$3:$AZ$322,HLOOKUP(Y$2,Banco!$A$1:$AZ$2,2,FALSE),FALSE)</f>
        <v>Ref. São Miguel do Oeste</v>
      </c>
      <c r="Z51" s="82" t="str">
        <f>VLOOKUP($C51,Banco!$A$3:$AZ$322,HLOOKUP(Z$2,Banco!$A$1:$AZ$2,2,FALSE),FALSE)</f>
        <v>X</v>
      </c>
      <c r="AA51" s="82" t="str">
        <f>VLOOKUP($C51,Banco!$A$3:$AZ$322,HLOOKUP(AA$2,Banco!$A$1:$AZ$2,2,FALSE),FALSE)</f>
        <v>Encaminha p/ Mondaí</v>
      </c>
      <c r="AB51" s="82">
        <f>VLOOKUP($C51,Banco!$A$3:$AZ$322,HLOOKUP(AB$2,Banco!$A$1:$AZ$2,2,FALSE),FALSE)</f>
        <v>0</v>
      </c>
      <c r="AC51" s="82">
        <f>VLOOKUP($C51,Banco!$A$3:$AZ$322,HLOOKUP(AC$2,Banco!$A$1:$AZ$2,2,FALSE),FALSE)</f>
        <v>0</v>
      </c>
      <c r="AD51" s="82">
        <f>VLOOKUP($C51,Banco!$A$3:$AZ$322,HLOOKUP(AD$2,Banco!$A$1:$AZ$2,2,FALSE),FALSE)</f>
        <v>0</v>
      </c>
      <c r="AE51" s="82" t="str">
        <f>VLOOKUP($C51,Banco!$A$3:$AZ$322,HLOOKUP(AE$2,Banco!$A$1:$AZ$2,2,FALSE),FALSE)</f>
        <v>X</v>
      </c>
      <c r="AF51" s="82">
        <f>VLOOKUP($C51,Banco!$A$3:$AZ$322,HLOOKUP(AF$2,Banco!$A$1:$AZ$2,2,FALSE),FALSE)</f>
        <v>0</v>
      </c>
      <c r="AG51" s="82">
        <f>VLOOKUP($C51,Banco!$A$3:$AZ$322,HLOOKUP(AG$2,Banco!$A$1:$AZ$2,2,FALSE),FALSE)</f>
        <v>0</v>
      </c>
    </row>
    <row r="52" spans="1:33" x14ac:dyDescent="0.2">
      <c r="A52" s="417"/>
      <c r="B52" s="387"/>
      <c r="C52" s="162" t="s">
        <v>258</v>
      </c>
      <c r="D52" s="198" t="s">
        <v>470</v>
      </c>
      <c r="E52" s="25">
        <f>VLOOKUP($C52,Banco!$A$3:$AZ$322,HLOOKUP(E$2,Banco!$A$1:$AZ$2,2,FALSE),FALSE)</f>
        <v>13829</v>
      </c>
      <c r="F52" s="25">
        <f>VLOOKUP($C52,Banco!$A$3:$AZ$322,HLOOKUP(F$2,Banco!$A$1:$AZ$2,2,FALSE),FALSE)</f>
        <v>17250</v>
      </c>
      <c r="G52" s="25">
        <f>VLOOKUP($C52,Banco!$A$3:$AZ$322,HLOOKUP(G$2,Banco!$A$1:$AZ$2,2,FALSE),FALSE)</f>
        <v>13829</v>
      </c>
      <c r="H52" s="115">
        <f>VLOOKUP($C52,Banco!$A$3:$AZ$322,HLOOKUP(H$2,Banco!$A$1:$AZ$2,2,FALSE),FALSE)</f>
        <v>1</v>
      </c>
      <c r="I52" s="25">
        <f>VLOOKUP($C52,Banco!$A$3:$AZ$322,HLOOKUP(I$2,Banco!$A$1:$AZ$2,2,FALSE),FALSE)</f>
        <v>7</v>
      </c>
      <c r="J52" s="25">
        <f>VLOOKUP($C52,Banco!$A$3:$AZ$322,HLOOKUP(J$2,Banco!$A$1:$AZ$2,2,FALSE),FALSE)</f>
        <v>5</v>
      </c>
      <c r="K52" s="25">
        <f>VLOOKUP($C52,Banco!$A$3:$AZ$322,HLOOKUP(K$2,Banco!$A$1:$AZ$2,2,FALSE),FALSE)</f>
        <v>10</v>
      </c>
      <c r="L52" s="25">
        <f>VLOOKUP($C52,Banco!$A$3:$AZ$322,HLOOKUP(L$2,Banco!$A$1:$AZ$2,2,FALSE),FALSE)</f>
        <v>0</v>
      </c>
      <c r="M52" s="115">
        <f>VLOOKUP($C52,Banco!$A$3:$AZ$322,HLOOKUP(M$2,Banco!$A$1:$AZ$2,2,FALSE),FALSE)</f>
        <v>0.64190000000000003</v>
      </c>
      <c r="N52" s="25">
        <f>VLOOKUP($C52,Banco!$A$3:$AZ$322,HLOOKUP(N$2,Banco!$A$1:$AZ$2,2,FALSE),FALSE)</f>
        <v>0</v>
      </c>
      <c r="O52" s="25">
        <f>VLOOKUP($C52,Banco!$A$3:$AZ$322,HLOOKUP(O$2,Banco!$A$1:$AZ$2,2,FALSE),FALSE)</f>
        <v>0</v>
      </c>
      <c r="P52" s="25">
        <f>VLOOKUP($C52,Banco!$A$3:$AZ$322,HLOOKUP(P$2,Banco!$A$1:$AZ$2,2,FALSE),FALSE)</f>
        <v>5</v>
      </c>
      <c r="Q52" s="25">
        <f>VLOOKUP($C52,Banco!$A$3:$AZ$322,HLOOKUP(Q$2,Banco!$A$1:$AZ$2,2,FALSE),FALSE)</f>
        <v>1</v>
      </c>
      <c r="R52" s="25">
        <f>VLOOKUP($C52,Banco!$A$3:$AZ$322,HLOOKUP(R$2,Banco!$A$1:$AZ$2,2,FALSE),FALSE)</f>
        <v>1</v>
      </c>
      <c r="S52" s="25">
        <f>VLOOKUP($C52,Banco!$A$3:$AZ$322,HLOOKUP(S$2,Banco!$A$1:$AZ$2,2,FALSE),FALSE)</f>
        <v>35</v>
      </c>
      <c r="T52" s="25">
        <f>VLOOKUP($C52,Banco!$A$3:$AZ$322,HLOOKUP(T$2,Banco!$A$1:$AZ$2,2,FALSE),FALSE)</f>
        <v>30</v>
      </c>
      <c r="U52" s="25">
        <f>VLOOKUP($C52,Banco!$A$3:$AZ$322,HLOOKUP(U$2,Banco!$A$1:$AZ$2,2,FALSE),FALSE)</f>
        <v>0</v>
      </c>
      <c r="V52" s="25">
        <f>VLOOKUP($C52,Banco!$A$3:$AZ$322,HLOOKUP(V$2,Banco!$A$1:$AZ$2,2,FALSE),FALSE)</f>
        <v>1</v>
      </c>
      <c r="W52" s="25">
        <f>VLOOKUP($C52,Banco!$A$3:$AZ$322,HLOOKUP(W$2,Banco!$A$1:$AZ$2,2,FALSE),FALSE)</f>
        <v>0</v>
      </c>
      <c r="X52" s="25">
        <f>VLOOKUP($C52,Banco!$A$3:$AZ$322,HLOOKUP(X$2,Banco!$A$1:$AZ$2,2,FALSE),FALSE)</f>
        <v>0</v>
      </c>
      <c r="Y52" s="79" t="str">
        <f>VLOOKUP($C52,Banco!$A$3:$AZ$322,HLOOKUP(Y$2,Banco!$A$1:$AZ$2,2,FALSE),FALSE)</f>
        <v>Ref. Dionísio Cerqueira</v>
      </c>
      <c r="Z52" s="79" t="str">
        <f>VLOOKUP($C52,Banco!$A$3:$AZ$322,HLOOKUP(Z$2,Banco!$A$1:$AZ$2,2,FALSE),FALSE)</f>
        <v>X</v>
      </c>
      <c r="AA52" s="79" t="str">
        <f>VLOOKUP($C52,Banco!$A$3:$AZ$322,HLOOKUP(AA$2,Banco!$A$1:$AZ$2,2,FALSE),FALSE)</f>
        <v>-</v>
      </c>
      <c r="AB52" s="79">
        <f>VLOOKUP($C52,Banco!$A$3:$AZ$322,HLOOKUP(AB$2,Banco!$A$1:$AZ$2,2,FALSE),FALSE)</f>
        <v>0</v>
      </c>
      <c r="AC52" s="79">
        <f>VLOOKUP($C52,Banco!$A$3:$AZ$322,HLOOKUP(AC$2,Banco!$A$1:$AZ$2,2,FALSE),FALSE)</f>
        <v>0</v>
      </c>
      <c r="AD52" s="79">
        <f>VLOOKUP($C52,Banco!$A$3:$AZ$322,HLOOKUP(AD$2,Banco!$A$1:$AZ$2,2,FALSE),FALSE)</f>
        <v>1</v>
      </c>
      <c r="AE52" s="79" t="str">
        <f>VLOOKUP($C52,Banco!$A$3:$AZ$322,HLOOKUP(AE$2,Banco!$A$1:$AZ$2,2,FALSE),FALSE)</f>
        <v>X</v>
      </c>
      <c r="AF52" s="79">
        <f>VLOOKUP($C52,Banco!$A$3:$AZ$322,HLOOKUP(AF$2,Banco!$A$1:$AZ$2,2,FALSE),FALSE)</f>
        <v>0</v>
      </c>
      <c r="AG52" s="79">
        <f>VLOOKUP($C52,Banco!$A$3:$AZ$322,HLOOKUP(AG$2,Banco!$A$1:$AZ$2,2,FALSE),FALSE)</f>
        <v>0</v>
      </c>
    </row>
    <row r="53" spans="1:33" x14ac:dyDescent="0.2">
      <c r="A53" s="417"/>
      <c r="B53" s="387"/>
      <c r="C53" s="164" t="s">
        <v>263</v>
      </c>
      <c r="D53" s="198" t="s">
        <v>471</v>
      </c>
      <c r="E53" s="31">
        <f>VLOOKUP($C53,Banco!$A$3:$AZ$322,HLOOKUP(E$2,Banco!$A$1:$AZ$2,2,FALSE),FALSE)</f>
        <v>1820</v>
      </c>
      <c r="F53" s="31">
        <f>VLOOKUP($C53,Banco!$A$3:$AZ$322,HLOOKUP(F$2,Banco!$A$1:$AZ$2,2,FALSE),FALSE)</f>
        <v>3450</v>
      </c>
      <c r="G53" s="31">
        <f>VLOOKUP($C53,Banco!$A$3:$AZ$322,HLOOKUP(G$2,Banco!$A$1:$AZ$2,2,FALSE),FALSE)</f>
        <v>1820</v>
      </c>
      <c r="H53" s="118">
        <f>VLOOKUP($C53,Banco!$A$3:$AZ$322,HLOOKUP(H$2,Banco!$A$1:$AZ$2,2,FALSE),FALSE)</f>
        <v>1</v>
      </c>
      <c r="I53" s="31">
        <f>VLOOKUP($C53,Banco!$A$3:$AZ$322,HLOOKUP(I$2,Banco!$A$1:$AZ$2,2,FALSE),FALSE)</f>
        <v>1</v>
      </c>
      <c r="J53" s="31">
        <f>VLOOKUP($C53,Banco!$A$3:$AZ$322,HLOOKUP(J$2,Banco!$A$1:$AZ$2,2,FALSE),FALSE)</f>
        <v>1</v>
      </c>
      <c r="K53" s="31">
        <f>VLOOKUP($C53,Banco!$A$3:$AZ$322,HLOOKUP(K$2,Banco!$A$1:$AZ$2,2,FALSE),FALSE)</f>
        <v>7</v>
      </c>
      <c r="L53" s="31">
        <f>VLOOKUP($C53,Banco!$A$3:$AZ$322,HLOOKUP(L$2,Banco!$A$1:$AZ$2,2,FALSE),FALSE)</f>
        <v>0</v>
      </c>
      <c r="M53" s="118">
        <f>VLOOKUP($C53,Banco!$A$3:$AZ$322,HLOOKUP(M$2,Banco!$A$1:$AZ$2,2,FALSE),FALSE)</f>
        <v>0.62590000000000001</v>
      </c>
      <c r="N53" s="31">
        <f>VLOOKUP($C53,Banco!$A$3:$AZ$322,HLOOKUP(N$2,Banco!$A$1:$AZ$2,2,FALSE),FALSE)</f>
        <v>0</v>
      </c>
      <c r="O53" s="31">
        <f>VLOOKUP($C53,Banco!$A$3:$AZ$322,HLOOKUP(O$2,Banco!$A$1:$AZ$2,2,FALSE),FALSE)</f>
        <v>0</v>
      </c>
      <c r="P53" s="31">
        <f>VLOOKUP($C53,Banco!$A$3:$AZ$322,HLOOKUP(P$2,Banco!$A$1:$AZ$2,2,FALSE),FALSE)</f>
        <v>1</v>
      </c>
      <c r="Q53" s="31">
        <f>VLOOKUP($C53,Banco!$A$3:$AZ$322,HLOOKUP(Q$2,Banco!$A$1:$AZ$2,2,FALSE),FALSE)</f>
        <v>0</v>
      </c>
      <c r="R53" s="31">
        <f>VLOOKUP($C53,Banco!$A$3:$AZ$322,HLOOKUP(R$2,Banco!$A$1:$AZ$2,2,FALSE),FALSE)</f>
        <v>0</v>
      </c>
      <c r="S53" s="31">
        <f>VLOOKUP($C53,Banco!$A$3:$AZ$322,HLOOKUP(S$2,Banco!$A$1:$AZ$2,2,FALSE),FALSE)</f>
        <v>5</v>
      </c>
      <c r="T53" s="31">
        <f>VLOOKUP($C53,Banco!$A$3:$AZ$322,HLOOKUP(T$2,Banco!$A$1:$AZ$2,2,FALSE),FALSE)</f>
        <v>5</v>
      </c>
      <c r="U53" s="31" t="str">
        <f>VLOOKUP($C53,Banco!$A$3:$AZ$322,HLOOKUP(U$2,Banco!$A$1:$AZ$2,2,FALSE),FALSE)</f>
        <v>-</v>
      </c>
      <c r="V53" s="31">
        <f>VLOOKUP($C53,Banco!$A$3:$AZ$322,HLOOKUP(V$2,Banco!$A$1:$AZ$2,2,FALSE),FALSE)</f>
        <v>0</v>
      </c>
      <c r="W53" s="31">
        <f>VLOOKUP($C53,Banco!$A$3:$AZ$322,HLOOKUP(W$2,Banco!$A$1:$AZ$2,2,FALSE),FALSE)</f>
        <v>0</v>
      </c>
      <c r="X53" s="31">
        <f>VLOOKUP($C53,Banco!$A$3:$AZ$322,HLOOKUP(X$2,Banco!$A$1:$AZ$2,2,FALSE),FALSE)</f>
        <v>1</v>
      </c>
      <c r="Y53" s="82" t="str">
        <f>VLOOKUP($C53,Banco!$A$3:$AZ$322,HLOOKUP(Y$2,Banco!$A$1:$AZ$2,2,FALSE),FALSE)</f>
        <v>Ref. Maravilha</v>
      </c>
      <c r="Z53" s="82" t="str">
        <f>VLOOKUP($C53,Banco!$A$3:$AZ$322,HLOOKUP(Z$2,Banco!$A$1:$AZ$2,2,FALSE),FALSE)</f>
        <v>X</v>
      </c>
      <c r="AA53" s="82" t="str">
        <f>VLOOKUP($C53,Banco!$A$3:$AZ$322,HLOOKUP(AA$2,Banco!$A$1:$AZ$2,2,FALSE),FALSE)</f>
        <v>-</v>
      </c>
      <c r="AB53" s="82">
        <f>VLOOKUP($C53,Banco!$A$3:$AZ$322,HLOOKUP(AB$2,Banco!$A$1:$AZ$2,2,FALSE),FALSE)</f>
        <v>0</v>
      </c>
      <c r="AC53" s="82">
        <f>VLOOKUP($C53,Banco!$A$3:$AZ$322,HLOOKUP(AC$2,Banco!$A$1:$AZ$2,2,FALSE),FALSE)</f>
        <v>0</v>
      </c>
      <c r="AD53" s="82">
        <f>VLOOKUP($C53,Banco!$A$3:$AZ$322,HLOOKUP(AD$2,Banco!$A$1:$AZ$2,2,FALSE),FALSE)</f>
        <v>0</v>
      </c>
      <c r="AE53" s="82" t="str">
        <f>VLOOKUP($C53,Banco!$A$3:$AZ$322,HLOOKUP(AE$2,Banco!$A$1:$AZ$2,2,FALSE),FALSE)</f>
        <v>X</v>
      </c>
      <c r="AF53" s="82">
        <f>VLOOKUP($C53,Banco!$A$3:$AZ$322,HLOOKUP(AF$2,Banco!$A$1:$AZ$2,2,FALSE),FALSE)</f>
        <v>0</v>
      </c>
      <c r="AG53" s="82">
        <f>VLOOKUP($C53,Banco!$A$3:$AZ$322,HLOOKUP(AG$2,Banco!$A$1:$AZ$2,2,FALSE),FALSE)</f>
        <v>0</v>
      </c>
    </row>
    <row r="54" spans="1:33" x14ac:dyDescent="0.2">
      <c r="A54" s="417"/>
      <c r="B54" s="387"/>
      <c r="C54" s="162" t="s">
        <v>264</v>
      </c>
      <c r="D54" s="198" t="s">
        <v>470</v>
      </c>
      <c r="E54" s="25">
        <f>VLOOKUP($C54,Banco!$A$3:$AZ$322,HLOOKUP(E$2,Banco!$A$1:$AZ$2,2,FALSE),FALSE)</f>
        <v>40482</v>
      </c>
      <c r="F54" s="25">
        <f>VLOOKUP($C54,Banco!$A$3:$AZ$322,HLOOKUP(F$2,Banco!$A$1:$AZ$2,2,FALSE),FALSE)</f>
        <v>37950</v>
      </c>
      <c r="G54" s="25">
        <f>VLOOKUP($C54,Banco!$A$3:$AZ$322,HLOOKUP(G$2,Banco!$A$1:$AZ$2,2,FALSE),FALSE)</f>
        <v>37950</v>
      </c>
      <c r="H54" s="115">
        <f>VLOOKUP($C54,Banco!$A$3:$AZ$322,HLOOKUP(H$2,Banco!$A$1:$AZ$2,2,FALSE),FALSE)</f>
        <v>0.93745368311842303</v>
      </c>
      <c r="I54" s="25">
        <f>VLOOKUP($C54,Banco!$A$3:$AZ$322,HLOOKUP(I$2,Banco!$A$1:$AZ$2,2,FALSE),FALSE)</f>
        <v>20</v>
      </c>
      <c r="J54" s="25">
        <f>VLOOKUP($C54,Banco!$A$3:$AZ$322,HLOOKUP(J$2,Banco!$A$1:$AZ$2,2,FALSE),FALSE)</f>
        <v>11</v>
      </c>
      <c r="K54" s="25">
        <f>VLOOKUP($C54,Banco!$A$3:$AZ$322,HLOOKUP(K$2,Banco!$A$1:$AZ$2,2,FALSE),FALSE)</f>
        <v>1</v>
      </c>
      <c r="L54" s="25">
        <f>VLOOKUP($C54,Banco!$A$3:$AZ$322,HLOOKUP(L$2,Banco!$A$1:$AZ$2,2,FALSE),FALSE)</f>
        <v>0</v>
      </c>
      <c r="M54" s="115">
        <f>VLOOKUP($C54,Banco!$A$3:$AZ$322,HLOOKUP(M$2,Banco!$A$1:$AZ$2,2,FALSE),FALSE)</f>
        <v>0.91769999999999996</v>
      </c>
      <c r="N54" s="25">
        <f>VLOOKUP($C54,Banco!$A$3:$AZ$322,HLOOKUP(N$2,Banco!$A$1:$AZ$2,2,FALSE),FALSE)</f>
        <v>0</v>
      </c>
      <c r="O54" s="25">
        <f>VLOOKUP($C54,Banco!$A$3:$AZ$322,HLOOKUP(O$2,Banco!$A$1:$AZ$2,2,FALSE),FALSE)</f>
        <v>0</v>
      </c>
      <c r="P54" s="25">
        <f>VLOOKUP($C54,Banco!$A$3:$AZ$322,HLOOKUP(P$2,Banco!$A$1:$AZ$2,2,FALSE),FALSE)</f>
        <v>8</v>
      </c>
      <c r="Q54" s="25">
        <f>VLOOKUP($C54,Banco!$A$3:$AZ$322,HLOOKUP(Q$2,Banco!$A$1:$AZ$2,2,FALSE),FALSE)</f>
        <v>1</v>
      </c>
      <c r="R54" s="25">
        <f>VLOOKUP($C54,Banco!$A$3:$AZ$322,HLOOKUP(R$2,Banco!$A$1:$AZ$2,2,FALSE),FALSE)</f>
        <v>1</v>
      </c>
      <c r="S54" s="25">
        <f>VLOOKUP($C54,Banco!$A$3:$AZ$322,HLOOKUP(S$2,Banco!$A$1:$AZ$2,2,FALSE),FALSE)</f>
        <v>98</v>
      </c>
      <c r="T54" s="25">
        <f>VLOOKUP($C54,Banco!$A$3:$AZ$322,HLOOKUP(T$2,Banco!$A$1:$AZ$2,2,FALSE),FALSE)</f>
        <v>67</v>
      </c>
      <c r="U54" s="25" t="str">
        <f>VLOOKUP($C54,Banco!$A$3:$AZ$322,HLOOKUP(U$2,Banco!$A$1:$AZ$2,2,FALSE),FALSE)</f>
        <v>-</v>
      </c>
      <c r="V54" s="25">
        <f>VLOOKUP($C54,Banco!$A$3:$AZ$322,HLOOKUP(V$2,Banco!$A$1:$AZ$2,2,FALSE),FALSE)</f>
        <v>1</v>
      </c>
      <c r="W54" s="25">
        <f>VLOOKUP($C54,Banco!$A$3:$AZ$322,HLOOKUP(W$2,Banco!$A$1:$AZ$2,2,FALSE),FALSE)</f>
        <v>0</v>
      </c>
      <c r="X54" s="25">
        <f>VLOOKUP($C54,Banco!$A$3:$AZ$322,HLOOKUP(X$2,Banco!$A$1:$AZ$2,2,FALSE),FALSE)</f>
        <v>0</v>
      </c>
      <c r="Y54" s="79" t="str">
        <f>VLOOKUP($C54,Banco!$A$3:$AZ$322,HLOOKUP(Y$2,Banco!$A$1:$AZ$2,2,FALSE),FALSE)</f>
        <v>Sede São Miguel do Oeste</v>
      </c>
      <c r="Z54" s="79" t="str">
        <f>VLOOKUP($C54,Banco!$A$3:$AZ$322,HLOOKUP(Z$2,Banco!$A$1:$AZ$2,2,FALSE),FALSE)</f>
        <v>X</v>
      </c>
      <c r="AA54" s="79" t="str">
        <f>VLOOKUP($C54,Banco!$A$3:$AZ$322,HLOOKUP(AA$2,Banco!$A$1:$AZ$2,2,FALSE),FALSE)</f>
        <v>CAPS I</v>
      </c>
      <c r="AB54" s="79">
        <f>VLOOKUP($C54,Banco!$A$3:$AZ$322,HLOOKUP(AB$2,Banco!$A$1:$AZ$2,2,FALSE),FALSE)</f>
        <v>1</v>
      </c>
      <c r="AC54" s="79">
        <f>VLOOKUP($C54,Banco!$A$3:$AZ$322,HLOOKUP(AC$2,Banco!$A$1:$AZ$2,2,FALSE),FALSE)</f>
        <v>2</v>
      </c>
      <c r="AD54" s="79">
        <f>VLOOKUP($C54,Banco!$A$3:$AZ$322,HLOOKUP(AD$2,Banco!$A$1:$AZ$2,2,FALSE),FALSE)</f>
        <v>0</v>
      </c>
      <c r="AE54" s="79" t="str">
        <f>VLOOKUP($C54,Banco!$A$3:$AZ$322,HLOOKUP(AE$2,Banco!$A$1:$AZ$2,2,FALSE),FALSE)</f>
        <v>X</v>
      </c>
      <c r="AF54" s="79">
        <f>VLOOKUP($C54,Banco!$A$3:$AZ$322,HLOOKUP(AF$2,Banco!$A$1:$AZ$2,2,FALSE),FALSE)</f>
        <v>0</v>
      </c>
      <c r="AG54" s="79">
        <f>VLOOKUP($C54,Banco!$A$3:$AZ$322,HLOOKUP(AG$2,Banco!$A$1:$AZ$2,2,FALSE),FALSE)</f>
        <v>0</v>
      </c>
    </row>
    <row r="55" spans="1:33" x14ac:dyDescent="0.2">
      <c r="A55" s="417"/>
      <c r="B55" s="387"/>
      <c r="C55" s="164" t="s">
        <v>266</v>
      </c>
      <c r="D55" s="198" t="s">
        <v>471</v>
      </c>
      <c r="E55" s="31">
        <f>VLOOKUP($C55,Banco!$A$3:$AZ$322,HLOOKUP(E$2,Banco!$A$1:$AZ$2,2,FALSE),FALSE)</f>
        <v>9745</v>
      </c>
      <c r="F55" s="31">
        <f>VLOOKUP($C55,Banco!$A$3:$AZ$322,HLOOKUP(F$2,Banco!$A$1:$AZ$2,2,FALSE),FALSE)</f>
        <v>13800</v>
      </c>
      <c r="G55" s="31">
        <f>VLOOKUP($C55,Banco!$A$3:$AZ$322,HLOOKUP(G$2,Banco!$A$1:$AZ$2,2,FALSE),FALSE)</f>
        <v>9745</v>
      </c>
      <c r="H55" s="118">
        <f>VLOOKUP($C55,Banco!$A$3:$AZ$322,HLOOKUP(H$2,Banco!$A$1:$AZ$2,2,FALSE),FALSE)</f>
        <v>1</v>
      </c>
      <c r="I55" s="31">
        <f>VLOOKUP($C55,Banco!$A$3:$AZ$322,HLOOKUP(I$2,Banco!$A$1:$AZ$2,2,FALSE),FALSE)</f>
        <v>5</v>
      </c>
      <c r="J55" s="31">
        <f>VLOOKUP($C55,Banco!$A$3:$AZ$322,HLOOKUP(J$2,Banco!$A$1:$AZ$2,2,FALSE),FALSE)</f>
        <v>4</v>
      </c>
      <c r="K55" s="31">
        <f>VLOOKUP($C55,Banco!$A$3:$AZ$322,HLOOKUP(K$2,Banco!$A$1:$AZ$2,2,FALSE),FALSE)</f>
        <v>3</v>
      </c>
      <c r="L55" s="31">
        <f>VLOOKUP($C55,Banco!$A$3:$AZ$322,HLOOKUP(L$2,Banco!$A$1:$AZ$2,2,FALSE),FALSE)</f>
        <v>0</v>
      </c>
      <c r="M55" s="118">
        <f>VLOOKUP($C55,Banco!$A$3:$AZ$322,HLOOKUP(M$2,Banco!$A$1:$AZ$2,2,FALSE),FALSE)</f>
        <v>1</v>
      </c>
      <c r="N55" s="31">
        <f>VLOOKUP($C55,Banco!$A$3:$AZ$322,HLOOKUP(N$2,Banco!$A$1:$AZ$2,2,FALSE),FALSE)</f>
        <v>0</v>
      </c>
      <c r="O55" s="31">
        <f>VLOOKUP($C55,Banco!$A$3:$AZ$322,HLOOKUP(O$2,Banco!$A$1:$AZ$2,2,FALSE),FALSE)</f>
        <v>0</v>
      </c>
      <c r="P55" s="31">
        <f>VLOOKUP($C55,Banco!$A$3:$AZ$322,HLOOKUP(P$2,Banco!$A$1:$AZ$2,2,FALSE),FALSE)</f>
        <v>2</v>
      </c>
      <c r="Q55" s="31">
        <f>VLOOKUP($C55,Banco!$A$3:$AZ$322,HLOOKUP(Q$2,Banco!$A$1:$AZ$2,2,FALSE),FALSE)</f>
        <v>0</v>
      </c>
      <c r="R55" s="31">
        <f>VLOOKUP($C55,Banco!$A$3:$AZ$322,HLOOKUP(R$2,Banco!$A$1:$AZ$2,2,FALSE),FALSE)</f>
        <v>0</v>
      </c>
      <c r="S55" s="31">
        <f>VLOOKUP($C55,Banco!$A$3:$AZ$322,HLOOKUP(S$2,Banco!$A$1:$AZ$2,2,FALSE),FALSE)</f>
        <v>24</v>
      </c>
      <c r="T55" s="31">
        <f>VLOOKUP($C55,Banco!$A$3:$AZ$322,HLOOKUP(T$2,Banco!$A$1:$AZ$2,2,FALSE),FALSE)</f>
        <v>18</v>
      </c>
      <c r="U55" s="31" t="str">
        <f>VLOOKUP($C55,Banco!$A$3:$AZ$322,HLOOKUP(U$2,Banco!$A$1:$AZ$2,2,FALSE),FALSE)</f>
        <v>-</v>
      </c>
      <c r="V55" s="31">
        <f>VLOOKUP($C55,Banco!$A$3:$AZ$322,HLOOKUP(V$2,Banco!$A$1:$AZ$2,2,FALSE),FALSE)</f>
        <v>0</v>
      </c>
      <c r="W55" s="31">
        <f>VLOOKUP($C55,Banco!$A$3:$AZ$322,HLOOKUP(W$2,Banco!$A$1:$AZ$2,2,FALSE),FALSE)</f>
        <v>1</v>
      </c>
      <c r="X55" s="31">
        <f>VLOOKUP($C55,Banco!$A$3:$AZ$322,HLOOKUP(X$2,Banco!$A$1:$AZ$2,2,FALSE),FALSE)</f>
        <v>0</v>
      </c>
      <c r="Y55" s="82" t="str">
        <f>VLOOKUP($C55,Banco!$A$3:$AZ$322,HLOOKUP(Y$2,Banco!$A$1:$AZ$2,2,FALSE),FALSE)</f>
        <v>Ref. Pinhalzinho</v>
      </c>
      <c r="Z55" s="82" t="str">
        <f>VLOOKUP($C55,Banco!$A$3:$AZ$322,HLOOKUP(Z$2,Banco!$A$1:$AZ$2,2,FALSE),FALSE)</f>
        <v>X</v>
      </c>
      <c r="AA55" s="82" t="str">
        <f>VLOOKUP($C55,Banco!$A$3:$AZ$322,HLOOKUP(AA$2,Banco!$A$1:$AZ$2,2,FALSE),FALSE)</f>
        <v>-</v>
      </c>
      <c r="AB55" s="82">
        <f>VLOOKUP($C55,Banco!$A$3:$AZ$322,HLOOKUP(AB$2,Banco!$A$1:$AZ$2,2,FALSE),FALSE)</f>
        <v>0</v>
      </c>
      <c r="AC55" s="82">
        <f>VLOOKUP($C55,Banco!$A$3:$AZ$322,HLOOKUP(AC$2,Banco!$A$1:$AZ$2,2,FALSE),FALSE)</f>
        <v>0</v>
      </c>
      <c r="AD55" s="82">
        <f>VLOOKUP($C55,Banco!$A$3:$AZ$322,HLOOKUP(AD$2,Banco!$A$1:$AZ$2,2,FALSE),FALSE)</f>
        <v>0</v>
      </c>
      <c r="AE55" s="82" t="str">
        <f>VLOOKUP($C55,Banco!$A$3:$AZ$322,HLOOKUP(AE$2,Banco!$A$1:$AZ$2,2,FALSE),FALSE)</f>
        <v>X</v>
      </c>
      <c r="AF55" s="82">
        <f>VLOOKUP($C55,Banco!$A$3:$AZ$322,HLOOKUP(AF$2,Banco!$A$1:$AZ$2,2,FALSE),FALSE)</f>
        <v>0</v>
      </c>
      <c r="AG55" s="82">
        <f>VLOOKUP($C55,Banco!$A$3:$AZ$322,HLOOKUP(AG$2,Banco!$A$1:$AZ$2,2,FALSE),FALSE)</f>
        <v>0</v>
      </c>
    </row>
    <row r="56" spans="1:33" x14ac:dyDescent="0.2">
      <c r="A56" s="417"/>
      <c r="B56" s="387"/>
      <c r="C56" s="162" t="s">
        <v>275</v>
      </c>
      <c r="D56" s="198" t="s">
        <v>471</v>
      </c>
      <c r="E56" s="25">
        <f>VLOOKUP($C56,Banco!$A$3:$AZ$322,HLOOKUP(E$2,Banco!$A$1:$AZ$2,2,FALSE),FALSE)</f>
        <v>1633</v>
      </c>
      <c r="F56" s="25">
        <f>VLOOKUP($C56,Banco!$A$3:$AZ$322,HLOOKUP(F$2,Banco!$A$1:$AZ$2,2,FALSE),FALSE)</f>
        <v>3450</v>
      </c>
      <c r="G56" s="25">
        <f>VLOOKUP($C56,Banco!$A$3:$AZ$322,HLOOKUP(G$2,Banco!$A$1:$AZ$2,2,FALSE),FALSE)</f>
        <v>1633</v>
      </c>
      <c r="H56" s="115">
        <f>VLOOKUP($C56,Banco!$A$3:$AZ$322,HLOOKUP(H$2,Banco!$A$1:$AZ$2,2,FALSE),FALSE)</f>
        <v>1</v>
      </c>
      <c r="I56" s="25">
        <f>VLOOKUP($C56,Banco!$A$3:$AZ$322,HLOOKUP(I$2,Banco!$A$1:$AZ$2,2,FALSE),FALSE)</f>
        <v>1</v>
      </c>
      <c r="J56" s="25">
        <f>VLOOKUP($C56,Banco!$A$3:$AZ$322,HLOOKUP(J$2,Banco!$A$1:$AZ$2,2,FALSE),FALSE)</f>
        <v>1</v>
      </c>
      <c r="K56" s="25">
        <f>VLOOKUP($C56,Banco!$A$3:$AZ$322,HLOOKUP(K$2,Banco!$A$1:$AZ$2,2,FALSE),FALSE)</f>
        <v>1</v>
      </c>
      <c r="L56" s="25">
        <f>VLOOKUP($C56,Banco!$A$3:$AZ$322,HLOOKUP(L$2,Banco!$A$1:$AZ$2,2,FALSE),FALSE)</f>
        <v>0</v>
      </c>
      <c r="M56" s="115">
        <f>VLOOKUP($C56,Banco!$A$3:$AZ$322,HLOOKUP(M$2,Banco!$A$1:$AZ$2,2,FALSE),FALSE)</f>
        <v>1</v>
      </c>
      <c r="N56" s="25">
        <f>VLOOKUP($C56,Banco!$A$3:$AZ$322,HLOOKUP(N$2,Banco!$A$1:$AZ$2,2,FALSE),FALSE)</f>
        <v>0</v>
      </c>
      <c r="O56" s="25">
        <f>VLOOKUP($C56,Banco!$A$3:$AZ$322,HLOOKUP(O$2,Banco!$A$1:$AZ$2,2,FALSE),FALSE)</f>
        <v>0</v>
      </c>
      <c r="P56" s="25">
        <f>VLOOKUP($C56,Banco!$A$3:$AZ$322,HLOOKUP(P$2,Banco!$A$1:$AZ$2,2,FALSE),FALSE)</f>
        <v>1</v>
      </c>
      <c r="Q56" s="25">
        <f>VLOOKUP($C56,Banco!$A$3:$AZ$322,HLOOKUP(Q$2,Banco!$A$1:$AZ$2,2,FALSE),FALSE)</f>
        <v>0</v>
      </c>
      <c r="R56" s="25">
        <f>VLOOKUP($C56,Banco!$A$3:$AZ$322,HLOOKUP(R$2,Banco!$A$1:$AZ$2,2,FALSE),FALSE)</f>
        <v>0</v>
      </c>
      <c r="S56" s="25">
        <f>VLOOKUP($C56,Banco!$A$3:$AZ$322,HLOOKUP(S$2,Banco!$A$1:$AZ$2,2,FALSE),FALSE)</f>
        <v>4</v>
      </c>
      <c r="T56" s="25">
        <f>VLOOKUP($C56,Banco!$A$3:$AZ$322,HLOOKUP(T$2,Banco!$A$1:$AZ$2,2,FALSE),FALSE)</f>
        <v>5</v>
      </c>
      <c r="U56" s="25" t="str">
        <f>VLOOKUP($C56,Banco!$A$3:$AZ$322,HLOOKUP(U$2,Banco!$A$1:$AZ$2,2,FALSE),FALSE)</f>
        <v>-</v>
      </c>
      <c r="V56" s="25">
        <f>VLOOKUP($C56,Banco!$A$3:$AZ$322,HLOOKUP(V$2,Banco!$A$1:$AZ$2,2,FALSE),FALSE)</f>
        <v>0</v>
      </c>
      <c r="W56" s="25">
        <f>VLOOKUP($C56,Banco!$A$3:$AZ$322,HLOOKUP(W$2,Banco!$A$1:$AZ$2,2,FALSE),FALSE)</f>
        <v>0</v>
      </c>
      <c r="X56" s="25">
        <f>VLOOKUP($C56,Banco!$A$3:$AZ$322,HLOOKUP(X$2,Banco!$A$1:$AZ$2,2,FALSE),FALSE)</f>
        <v>1</v>
      </c>
      <c r="Y56" s="79" t="str">
        <f>VLOOKUP($C56,Banco!$A$3:$AZ$322,HLOOKUP(Y$2,Banco!$A$1:$AZ$2,2,FALSE),FALSE)</f>
        <v>Ref. Maravilha</v>
      </c>
      <c r="Z56" s="79" t="str">
        <f>VLOOKUP($C56,Banco!$A$3:$AZ$322,HLOOKUP(Z$2,Banco!$A$1:$AZ$2,2,FALSE),FALSE)</f>
        <v>X</v>
      </c>
      <c r="AA56" s="79" t="str">
        <f>VLOOKUP($C56,Banco!$A$3:$AZ$322,HLOOKUP(AA$2,Banco!$A$1:$AZ$2,2,FALSE),FALSE)</f>
        <v>-</v>
      </c>
      <c r="AB56" s="79">
        <f>VLOOKUP($C56,Banco!$A$3:$AZ$322,HLOOKUP(AB$2,Banco!$A$1:$AZ$2,2,FALSE),FALSE)</f>
        <v>1</v>
      </c>
      <c r="AC56" s="79">
        <f>VLOOKUP($C56,Banco!$A$3:$AZ$322,HLOOKUP(AC$2,Banco!$A$1:$AZ$2,2,FALSE),FALSE)</f>
        <v>1</v>
      </c>
      <c r="AD56" s="79">
        <f>VLOOKUP($C56,Banco!$A$3:$AZ$322,HLOOKUP(AD$2,Banco!$A$1:$AZ$2,2,FALSE),FALSE)</f>
        <v>0</v>
      </c>
      <c r="AE56" s="79" t="str">
        <f>VLOOKUP($C56,Banco!$A$3:$AZ$322,HLOOKUP(AE$2,Banco!$A$1:$AZ$2,2,FALSE),FALSE)</f>
        <v>X</v>
      </c>
      <c r="AF56" s="79">
        <f>VLOOKUP($C56,Banco!$A$3:$AZ$322,HLOOKUP(AF$2,Banco!$A$1:$AZ$2,2,FALSE),FALSE)</f>
        <v>0</v>
      </c>
      <c r="AG56" s="79">
        <f>VLOOKUP($C56,Banco!$A$3:$AZ$322,HLOOKUP(AG$2,Banco!$A$1:$AZ$2,2,FALSE),FALSE)</f>
        <v>0</v>
      </c>
    </row>
    <row r="57" spans="1:33" ht="13.5" thickBot="1" x14ac:dyDescent="0.25">
      <c r="A57" s="417"/>
      <c r="B57" s="387"/>
      <c r="C57" s="165" t="s">
        <v>286</v>
      </c>
      <c r="D57" s="198" t="s">
        <v>470</v>
      </c>
      <c r="E57" s="96">
        <f>VLOOKUP($C57,Banco!$A$3:$AZ$322,HLOOKUP(E$2,Banco!$A$1:$AZ$2,2,FALSE),FALSE)</f>
        <v>4543</v>
      </c>
      <c r="F57" s="96">
        <f>VLOOKUP($C57,Banco!$A$3:$AZ$322,HLOOKUP(F$2,Banco!$A$1:$AZ$2,2,FALSE),FALSE)</f>
        <v>6900</v>
      </c>
      <c r="G57" s="96">
        <f>VLOOKUP($C57,Banco!$A$3:$AZ$322,HLOOKUP(G$2,Banco!$A$1:$AZ$2,2,FALSE),FALSE)</f>
        <v>4543</v>
      </c>
      <c r="H57" s="119">
        <f>VLOOKUP($C57,Banco!$A$3:$AZ$322,HLOOKUP(H$2,Banco!$A$1:$AZ$2,2,FALSE),FALSE)</f>
        <v>1</v>
      </c>
      <c r="I57" s="96">
        <f>VLOOKUP($C57,Banco!$A$3:$AZ$322,HLOOKUP(I$2,Banco!$A$1:$AZ$2,2,FALSE),FALSE)</f>
        <v>2</v>
      </c>
      <c r="J57" s="96">
        <f>VLOOKUP($C57,Banco!$A$3:$AZ$322,HLOOKUP(J$2,Banco!$A$1:$AZ$2,2,FALSE),FALSE)</f>
        <v>2</v>
      </c>
      <c r="K57" s="96">
        <f>VLOOKUP($C57,Banco!$A$3:$AZ$322,HLOOKUP(K$2,Banco!$A$1:$AZ$2,2,FALSE),FALSE)</f>
        <v>2</v>
      </c>
      <c r="L57" s="96">
        <f>VLOOKUP($C57,Banco!$A$3:$AZ$322,HLOOKUP(L$2,Banco!$A$1:$AZ$2,2,FALSE),FALSE)</f>
        <v>0</v>
      </c>
      <c r="M57" s="119">
        <f>VLOOKUP($C57,Banco!$A$3:$AZ$322,HLOOKUP(M$2,Banco!$A$1:$AZ$2,2,FALSE),FALSE)</f>
        <v>1</v>
      </c>
      <c r="N57" s="96">
        <f>VLOOKUP($C57,Banco!$A$3:$AZ$322,HLOOKUP(N$2,Banco!$A$1:$AZ$2,2,FALSE),FALSE)</f>
        <v>0</v>
      </c>
      <c r="O57" s="96">
        <f>VLOOKUP($C57,Banco!$A$3:$AZ$322,HLOOKUP(O$2,Banco!$A$1:$AZ$2,2,FALSE),FALSE)</f>
        <v>0</v>
      </c>
      <c r="P57" s="96">
        <f>VLOOKUP($C57,Banco!$A$3:$AZ$322,HLOOKUP(P$2,Banco!$A$1:$AZ$2,2,FALSE),FALSE)</f>
        <v>2</v>
      </c>
      <c r="Q57" s="96">
        <f>VLOOKUP($C57,Banco!$A$3:$AZ$322,HLOOKUP(Q$2,Banco!$A$1:$AZ$2,2,FALSE),FALSE)</f>
        <v>0</v>
      </c>
      <c r="R57" s="96">
        <f>VLOOKUP($C57,Banco!$A$3:$AZ$322,HLOOKUP(R$2,Banco!$A$1:$AZ$2,2,FALSE),FALSE)</f>
        <v>0</v>
      </c>
      <c r="S57" s="96">
        <f>VLOOKUP($C57,Banco!$A$3:$AZ$322,HLOOKUP(S$2,Banco!$A$1:$AZ$2,2,FALSE),FALSE)</f>
        <v>12</v>
      </c>
      <c r="T57" s="96">
        <f>VLOOKUP($C57,Banco!$A$3:$AZ$322,HLOOKUP(T$2,Banco!$A$1:$AZ$2,2,FALSE),FALSE)</f>
        <v>12</v>
      </c>
      <c r="U57" s="96" t="str">
        <f>VLOOKUP($C57,Banco!$A$3:$AZ$322,HLOOKUP(U$2,Banco!$A$1:$AZ$2,2,FALSE),FALSE)</f>
        <v>-</v>
      </c>
      <c r="V57" s="96">
        <f>VLOOKUP($C57,Banco!$A$3:$AZ$322,HLOOKUP(V$2,Banco!$A$1:$AZ$2,2,FALSE),FALSE)</f>
        <v>0</v>
      </c>
      <c r="W57" s="96">
        <f>VLOOKUP($C57,Banco!$A$3:$AZ$322,HLOOKUP(W$2,Banco!$A$1:$AZ$2,2,FALSE),FALSE)</f>
        <v>0</v>
      </c>
      <c r="X57" s="96">
        <f>VLOOKUP($C57,Banco!$A$3:$AZ$322,HLOOKUP(X$2,Banco!$A$1:$AZ$2,2,FALSE),FALSE)</f>
        <v>1</v>
      </c>
      <c r="Y57" s="97" t="str">
        <f>VLOOKUP($C57,Banco!$A$3:$AZ$322,HLOOKUP(Y$2,Banco!$A$1:$AZ$2,2,FALSE),FALSE)</f>
        <v>Ref. São Miguel do Oeste</v>
      </c>
      <c r="Z57" s="97" t="str">
        <f>VLOOKUP($C57,Banco!$A$3:$AZ$322,HLOOKUP(Z$2,Banco!$A$1:$AZ$2,2,FALSE),FALSE)</f>
        <v>X</v>
      </c>
      <c r="AA57" s="97" t="str">
        <f>VLOOKUP($C57,Banco!$A$3:$AZ$322,HLOOKUP(AA$2,Banco!$A$1:$AZ$2,2,FALSE),FALSE)</f>
        <v>-</v>
      </c>
      <c r="AB57" s="97">
        <f>VLOOKUP($C57,Banco!$A$3:$AZ$322,HLOOKUP(AB$2,Banco!$A$1:$AZ$2,2,FALSE),FALSE)</f>
        <v>0</v>
      </c>
      <c r="AC57" s="97">
        <f>VLOOKUP($C57,Banco!$A$3:$AZ$322,HLOOKUP(AC$2,Banco!$A$1:$AZ$2,2,FALSE),FALSE)</f>
        <v>0</v>
      </c>
      <c r="AD57" s="97">
        <f>VLOOKUP($C57,Banco!$A$3:$AZ$322,HLOOKUP(AD$2,Banco!$A$1:$AZ$2,2,FALSE),FALSE)</f>
        <v>0</v>
      </c>
      <c r="AE57" s="97" t="str">
        <f>VLOOKUP($C57,Banco!$A$3:$AZ$322,HLOOKUP(AE$2,Banco!$A$1:$AZ$2,2,FALSE),FALSE)</f>
        <v>X</v>
      </c>
      <c r="AF57" s="97">
        <f>VLOOKUP($C57,Banco!$A$3:$AZ$322,HLOOKUP(AF$2,Banco!$A$1:$AZ$2,2,FALSE),FALSE)</f>
        <v>0</v>
      </c>
      <c r="AG57" s="97">
        <f>VLOOKUP($C57,Banco!$A$3:$AZ$322,HLOOKUP(AG$2,Banco!$A$1:$AZ$2,2,FALSE),FALSE)</f>
        <v>0</v>
      </c>
    </row>
    <row r="58" spans="1:33" ht="13.5" thickBot="1" x14ac:dyDescent="0.25">
      <c r="A58" s="417"/>
      <c r="B58" s="388"/>
      <c r="C58" s="395" t="s">
        <v>372</v>
      </c>
      <c r="D58" s="395"/>
      <c r="E58" s="91">
        <f t="shared" ref="E58:AE58" si="11">IF(COUNTIFS(E28:E57,"*Mod*"),COUNTIFS(E28:E57,"*Mod*"),IF(COUNTIFS(E28:E57,"X"),COUNTIFS(E28:E57,"X"),IF(COUNTIFS(E28:E57,"*CAPS*"),((LEN(CONCATENATE(E28,E29,E30,E31,E32,E33,E34,E35,E36,E37,E38,E39,E40,E41,E42,E43,E44,E45,E46,E47,E48,E49,E50,E51,E52,E53,E54,E55,E56,E57))-LEN(SUBSTITUTE(CONCATENATE(E28,E29,E30,E31,E32,E33,E34,E35,E36,E37,E38,E39,E40,E41,E42,E43,E44,E45,E46,E47,E48,E49,E50,E51,E52,E53,E54,E55,E56,E57),"CAPS","")))/4)+((LEN(CONCATENATE(E28,E29,E30,E31,E32,E33,E34,E35,E36,E37,E38,E39,E40,E41,E42,E43,E44,E45,E46,E47,E48,E49,E50,E51,E52,E53,E54,E55,E56,E57))-LEN(SUBSTITUTE(CONCATENATE(E28,E29,E30,E31,E32,E33,E34,E35,E36,E37,E38,E39,E40,E41,E42,E43,E44,E45,E46,E47,E48,E49,E50,E51,E52,E53,E54,E55,E56,E57),"2","")))/1),IF(COUNTIFS(E28:E57,"*Sede*"),((LEN(CONCATENATE(E28,E29,E30,E31,E32,E33,E34,E35,E36,E37,E38,E39,E40,E41,E42,E43,E44,E45,E46,E47,E48,E49,E50,E51,E52,E53,E54,E55,E56,E57))-LEN(SUBSTITUTE(CONCATENATE(E28,E29,E30,E31,E32,E33,E34,E35,E36,E37,E38,E39,E40,E41,E42,E43,E44,E45,E46,E47,E48,E49,E50,E51,E52,E53,E54,E55,E56,E57),"Sede","")))/4),IF(AND(COUNTIFS(E$2,"*SB*"),COUNTIFS(E$2,"*%*")),HLOOKUP("*4&amp;7#2*",$A$2:$AT$321,(ROW(E58)-1),FALSE)/$E58,IF(AND(COUNTIFS(E$2,"*SF*"),COUNTIFS(E$2,"*%*")),HLOOKUP("*2&amp;3#9*",$A$2:$AT$321,(ROW(E58)-1),FALSE)/$E58,IF(COUNTIF(E$2,"*NASF SC*"),COUNTIFS(E28:E57,"*Mod*"),SUM(E28:E57))))))))</f>
        <v>232413</v>
      </c>
      <c r="F58" s="91">
        <f t="shared" si="11"/>
        <v>300150</v>
      </c>
      <c r="G58" s="91">
        <f t="shared" si="11"/>
        <v>229881</v>
      </c>
      <c r="H58" s="223">
        <f t="shared" si="11"/>
        <v>0.98910560080546273</v>
      </c>
      <c r="I58" s="91">
        <f t="shared" si="11"/>
        <v>115</v>
      </c>
      <c r="J58" s="91">
        <f t="shared" si="11"/>
        <v>87</v>
      </c>
      <c r="K58" s="91">
        <f t="shared" si="11"/>
        <v>81</v>
      </c>
      <c r="L58" s="91">
        <f t="shared" si="11"/>
        <v>0</v>
      </c>
      <c r="M58" s="223">
        <f t="shared" si="11"/>
        <v>0</v>
      </c>
      <c r="N58" s="91">
        <f t="shared" si="11"/>
        <v>0</v>
      </c>
      <c r="O58" s="91">
        <f t="shared" si="11"/>
        <v>0</v>
      </c>
      <c r="P58" s="91">
        <f t="shared" si="11"/>
        <v>72</v>
      </c>
      <c r="Q58" s="91">
        <f t="shared" si="11"/>
        <v>8</v>
      </c>
      <c r="R58" s="91">
        <f t="shared" si="11"/>
        <v>8</v>
      </c>
      <c r="S58" s="91">
        <f t="shared" si="11"/>
        <v>578</v>
      </c>
      <c r="T58" s="91">
        <f t="shared" si="11"/>
        <v>500</v>
      </c>
      <c r="U58" s="91">
        <f t="shared" si="11"/>
        <v>0</v>
      </c>
      <c r="V58" s="91">
        <f t="shared" si="11"/>
        <v>5</v>
      </c>
      <c r="W58" s="91">
        <f t="shared" si="11"/>
        <v>6</v>
      </c>
      <c r="X58" s="91">
        <f t="shared" si="11"/>
        <v>19</v>
      </c>
      <c r="Y58" s="91">
        <f t="shared" si="11"/>
        <v>3</v>
      </c>
      <c r="Z58" s="91">
        <f t="shared" si="11"/>
        <v>30</v>
      </c>
      <c r="AA58" s="91">
        <f t="shared" si="11"/>
        <v>4</v>
      </c>
      <c r="AB58" s="91">
        <f t="shared" si="11"/>
        <v>12</v>
      </c>
      <c r="AC58" s="91">
        <f t="shared" si="11"/>
        <v>12</v>
      </c>
      <c r="AD58" s="91">
        <f>IF(COUNTIFS(AD28:AD57,"*Mod*"),COUNTIFS(AD28:AD57,"*Mod*"),IF(COUNTIFS(AD28:AD57,"X"),COUNTIFS(AD28:AD57,"X"),IF(COUNTIFS(AD28:AD57,"*CAPS*"),((LEN(CONCATENATE(AD28,AD29,AD30,AD31,AD32,AD33,AD34,AD35,AD36,AD37,AD38,AD39,AD40,AD41,AD42,AD43,AD44,AD45,AD46,AD47,AD48,AD49,AD50,AD51,AD52,AD53,AD54,AD55,AD56,AD57))-LEN(SUBSTITUTE(CONCATENATE(AD28,AD29,AD30,AD31,AD32,AD33,AD34,AD35,AD36,AD37,AD38,AD39,AD40,AD41,AD42,AD43,AD44,AD45,AD46,AD47,AD48,AD49,AD50,AD51,AD52,AD53,AD54,AD55,AD56,AD57),"CAPS","")))/4)+((LEN(CONCATENATE(AD28,AD29,AD30,AD31,AD32,AD33,AD34,AD35,AD36,AD37,AD38,AD39,AD40,AD41,AD42,AD43,AD44,AD45,AD46,AD47,AD48,AD49,AD50,AD51,AD52,AD53,AD54,AD55,AD56,AD57))-LEN(SUBSTITUTE(CONCATENATE(AD28,AD29,AD30,AD31,AD32,AD33,AD34,AD35,AD36,AD37,AD38,AD39,AD40,AD41,AD42,AD43,AD44,AD45,AD46,AD47,AD48,AD49,AD50,AD51,AD52,AD53,AD54,AD55,AD56,AD57),"2","")))/1),IF(COUNTIFS(AD28:AD57,"*Sede*"),((LEN(CONCATENATE(AD28,AD29,AD30,AD31,AD32,AD33,AD34,AD35,AD36,AD37,AD38,AD39,AD40,AD41,AD42,AD43,AD44,AD45,AD46,AD47,AD48,AD49,AD50,AD51,AD52,AD53,AD54,AD55,AD56,AD57))-LEN(SUBSTITUTE(CONCATENATE(AD28,AD29,AD30,AD31,AD32,AD33,AD34,AD35,AD36,AD37,AD38,AD39,AD40,AD41,AD42,AD43,AD44,AD45,AD46,AD47,AD48,AD49,AD50,AD51,AD52,AD53,AD54,AD55,AD56,AD57),"Sede","")))/4),IF(AND(COUNTIFS(AD$2,"*SB*"),COUNTIFS(AD$2,"*%*")),HLOOKUP("*4&amp;7#2*",$A$2:$AT$321,(ROW(AD58)-1),FALSE)/$E58,IF(AND(COUNTIFS(AD$2,"*SF*"),COUNTIFS(AD$2,"*%*")),HLOOKUP("*2&amp;3#9*",$A$2:$AT$321,(ROW(AD58)-1),FALSE)/$E58,IF(COUNTIF(AD$2,"*NASF SC*"),COUNTIFS(AD28:AD57,"*Mod*"),SUM(AD28:AD57))))))))</f>
        <v>2</v>
      </c>
      <c r="AE58" s="91">
        <f t="shared" si="11"/>
        <v>30</v>
      </c>
      <c r="AF58" s="91">
        <f>IF(COUNTIFS(AF28:AF57,"*Mod*"),COUNTIFS(AF28:AF57,"*Mod*"),IF(COUNTIFS(AF28:AF57,"X"),COUNTIFS(AF28:AF57,"X"),IF(COUNTIFS(AF28:AF57,"*CAPS*"),((LEN(CONCATENATE(AF28,AF29,AF30,AF31,AF32,AF33,AF34,AF35,AF36,AF37,AF38,AF39,AF40,AF41,AF42,AF43,AF44,AF45,AF46,AF47,AF48,AF49,AF50,AF51,AF52,AF53,AF54,AF55,AF56,AF57))-LEN(SUBSTITUTE(CONCATENATE(AF28,AF29,AF30,AF31,AF32,AF33,AF34,AF35,AF36,AF37,AF38,AF39,AF40,AF41,AF42,AF43,AF44,AF45,AF46,AF47,AF48,AF49,AF50,AF51,AF52,AF53,AF54,AF55,AF56,AF57),"CAPS","")))/4)+((LEN(CONCATENATE(AF28,AF29,AF30,AF31,AF32,AF33,AF34,AF35,AF36,AF37,AF38,AF39,AF40,AF41,AF42,AF43,AF44,AF45,AF46,AF47,AF48,AF49,AF50,AF51,AF52,AF53,AF54,AF55,AF56,AF57))-LEN(SUBSTITUTE(CONCATENATE(AF28,AF29,AF30,AF31,AF32,AF33,AF34,AF35,AF36,AF37,AF38,AF39,AF40,AF41,AF42,AF43,AF44,AF45,AF46,AF47,AF48,AF49,AF50,AF51,AF52,AF53,AF54,AF55,AF56,AF57),"2","")))/1),IF(COUNTIFS(AF28:AF57,"*Sede*"),((LEN(CONCATENATE(AF28,AF29,AF30,AF31,AF32,AF33,AF34,AF35,AF36,AF37,AF38,AF39,AF40,AF41,AF42,AF43,AF44,AF45,AF46,AF47,AF48,AF49,AF50,AF51,AF52,AF53,AF54,AF55,AF56,AF57))-LEN(SUBSTITUTE(CONCATENATE(AF28,AF29,AF30,AF31,AF32,AF33,AF34,AF35,AF36,AF37,AF38,AF39,AF40,AF41,AF42,AF43,AF44,AF45,AF46,AF47,AF48,AF49,AF50,AF51,AF52,AF53,AF54,AF55,AF56,AF57),"Sede","")))/4),IF(AND(COUNTIFS(AF$2,"*SB*"),COUNTIFS(AF$2,"*%*")),HLOOKUP("*4&amp;7#2*",$A$2:$AT$321,(ROW(AF58)-1),FALSE)/$E58,IF(AND(COUNTIFS(AF$2,"*SF*"),COUNTIFS(AF$2,"*%*")),HLOOKUP("*2&amp;3#9*",$A$2:$AT$321,(ROW(AF58)-1),FALSE)/$E58,IF(COUNTIF(AF$2,"*NASF SC*"),COUNTIFS(AF28:AF57,"*Mod*"),SUM(AF28:AF57))))))))</f>
        <v>0</v>
      </c>
      <c r="AG58" s="91">
        <f>IF(COUNTIFS(AG28:AG57,"*Mod*"),COUNTIFS(AG28:AG57,"*Mod*"),IF(COUNTIFS(AG28:AG57,"X"),COUNTIFS(AG28:AG57,"X"),IF(COUNTIFS(AG28:AG57,"*CAPS*"),((LEN(CONCATENATE(AG28,AG29,AG30,AG31,AG32,AG33,AG34,AG35,AG36,AG37,AG38,AG39,AG40,AG41,AG42,AG43,AG44,AG45,AG46,AG47,AG48,AG49,AG50,AG51,AG52,AG53,AG54,AG55,AG56,AG57))-LEN(SUBSTITUTE(CONCATENATE(AG28,AG29,AG30,AG31,AG32,AG33,AG34,AG35,AG36,AG37,AG38,AG39,AG40,AG41,AG42,AG43,AG44,AG45,AG46,AG47,AG48,AG49,AG50,AG51,AG52,AG53,AG54,AG55,AG56,AG57),"CAPS","")))/4)+((LEN(CONCATENATE(AG28,AG29,AG30,AG31,AG32,AG33,AG34,AG35,AG36,AG37,AG38,AG39,AG40,AG41,AG42,AG43,AG44,AG45,AG46,AG47,AG48,AG49,AG50,AG51,AG52,AG53,AG54,AG55,AG56,AG57))-LEN(SUBSTITUTE(CONCATENATE(AG28,AG29,AG30,AG31,AG32,AG33,AG34,AG35,AG36,AG37,AG38,AG39,AG40,AG41,AG42,AG43,AG44,AG45,AG46,AG47,AG48,AG49,AG50,AG51,AG52,AG53,AG54,AG55,AG56,AG57),"2","")))/1),IF(COUNTIFS(AG28:AG57,"*Sede*"),((LEN(CONCATENATE(AG28,AG29,AG30,AG31,AG32,AG33,AG34,AG35,AG36,AG37,AG38,AG39,AG40,AG41,AG42,AG43,AG44,AG45,AG46,AG47,AG48,AG49,AG50,AG51,AG52,AG53,AG54,AG55,AG56,AG57))-LEN(SUBSTITUTE(CONCATENATE(AG28,AG29,AG30,AG31,AG32,AG33,AG34,AG35,AG36,AG37,AG38,AG39,AG40,AG41,AG42,AG43,AG44,AG45,AG46,AG47,AG48,AG49,AG50,AG51,AG52,AG53,AG54,AG55,AG56,AG57),"Sede","")))/4),IF(AND(COUNTIFS(AG$2,"*SB*"),COUNTIFS(AG$2,"*%*")),HLOOKUP("*4&amp;7#2*",$A$2:$AT$321,(ROW(AG58)-1),FALSE)/$E58,IF(AND(COUNTIFS(AG$2,"*SF*"),COUNTIFS(AG$2,"*%*")),HLOOKUP("*2&amp;3#9*",$A$2:$AT$321,(ROW(AG58)-1),FALSE)/$E58,IF(COUNTIF(AG$2,"*NASF SC*"),COUNTIFS(AG28:AG57,"*Mod*"),SUM(AG28:AG57))))))))</f>
        <v>0</v>
      </c>
    </row>
    <row r="59" spans="1:33" ht="27.75" customHeight="1" x14ac:dyDescent="0.2">
      <c r="A59" s="417"/>
      <c r="B59" s="397" t="s">
        <v>328</v>
      </c>
      <c r="C59" s="166" t="s">
        <v>16</v>
      </c>
      <c r="D59" s="198" t="s">
        <v>473</v>
      </c>
      <c r="E59" s="89">
        <f>VLOOKUP($C59,Banco!$A$3:$AZ$322,HLOOKUP(E$2,Banco!$A$1:$AZ$2,2,FALSE),FALSE)</f>
        <v>6486</v>
      </c>
      <c r="F59" s="89">
        <f>VLOOKUP($C59,Banco!$A$3:$AZ$322,HLOOKUP(F$2,Banco!$A$1:$AZ$2,2,FALSE),FALSE)</f>
        <v>10350</v>
      </c>
      <c r="G59" s="89">
        <f>VLOOKUP($C59,Banco!$A$3:$AZ$322,HLOOKUP(G$2,Banco!$A$1:$AZ$2,2,FALSE),FALSE)</f>
        <v>6486</v>
      </c>
      <c r="H59" s="120">
        <f>VLOOKUP($C59,Banco!$A$3:$AZ$322,HLOOKUP(H$2,Banco!$A$1:$AZ$2,2,FALSE),FALSE)</f>
        <v>1</v>
      </c>
      <c r="I59" s="89">
        <f>VLOOKUP($C59,Banco!$A$3:$AZ$322,HLOOKUP(I$2,Banco!$A$1:$AZ$2,2,FALSE),FALSE)</f>
        <v>3</v>
      </c>
      <c r="J59" s="89">
        <f>VLOOKUP($C59,Banco!$A$3:$AZ$322,HLOOKUP(J$2,Banco!$A$1:$AZ$2,2,FALSE),FALSE)</f>
        <v>3</v>
      </c>
      <c r="K59" s="89">
        <f>VLOOKUP($C59,Banco!$A$3:$AZ$322,HLOOKUP(K$2,Banco!$A$1:$AZ$2,2,FALSE),FALSE)</f>
        <v>2</v>
      </c>
      <c r="L59" s="89">
        <f>VLOOKUP($C59,Banco!$A$3:$AZ$322,HLOOKUP(L$2,Banco!$A$1:$AZ$2,2,FALSE),FALSE)</f>
        <v>0</v>
      </c>
      <c r="M59" s="120">
        <f>VLOOKUP($C59,Banco!$A$3:$AZ$322,HLOOKUP(M$2,Banco!$A$1:$AZ$2,2,FALSE),FALSE)</f>
        <v>1</v>
      </c>
      <c r="N59" s="89">
        <f>VLOOKUP($C59,Banco!$A$3:$AZ$322,HLOOKUP(N$2,Banco!$A$1:$AZ$2,2,FALSE),FALSE)</f>
        <v>0</v>
      </c>
      <c r="O59" s="89">
        <f>VLOOKUP($C59,Banco!$A$3:$AZ$322,HLOOKUP(O$2,Banco!$A$1:$AZ$2,2,FALSE),FALSE)</f>
        <v>0</v>
      </c>
      <c r="P59" s="89">
        <f>VLOOKUP($C59,Banco!$A$3:$AZ$322,HLOOKUP(P$2,Banco!$A$1:$AZ$2,2,FALSE),FALSE)</f>
        <v>2</v>
      </c>
      <c r="Q59" s="89">
        <f>VLOOKUP($C59,Banco!$A$3:$AZ$322,HLOOKUP(Q$2,Banco!$A$1:$AZ$2,2,FALSE),FALSE)</f>
        <v>0</v>
      </c>
      <c r="R59" s="89">
        <f>VLOOKUP($C59,Banco!$A$3:$AZ$322,HLOOKUP(R$2,Banco!$A$1:$AZ$2,2,FALSE),FALSE)</f>
        <v>0</v>
      </c>
      <c r="S59" s="89">
        <f>VLOOKUP($C59,Banco!$A$3:$AZ$322,HLOOKUP(S$2,Banco!$A$1:$AZ$2,2,FALSE),FALSE)</f>
        <v>16</v>
      </c>
      <c r="T59" s="89">
        <f>VLOOKUP($C59,Banco!$A$3:$AZ$322,HLOOKUP(T$2,Banco!$A$1:$AZ$2,2,FALSE),FALSE)</f>
        <v>14</v>
      </c>
      <c r="U59" s="89" t="str">
        <f>VLOOKUP($C59,Banco!$A$3:$AZ$322,HLOOKUP(U$2,Banco!$A$1:$AZ$2,2,FALSE),FALSE)</f>
        <v>-</v>
      </c>
      <c r="V59" s="89">
        <f>VLOOKUP($C59,Banco!$A$3:$AZ$322,HLOOKUP(V$2,Banco!$A$1:$AZ$2,2,FALSE),FALSE)</f>
        <v>0</v>
      </c>
      <c r="W59" s="89">
        <f>VLOOKUP($C59,Banco!$A$3:$AZ$322,HLOOKUP(W$2,Banco!$A$1:$AZ$2,2,FALSE),FALSE)</f>
        <v>0</v>
      </c>
      <c r="X59" s="89">
        <f>VLOOKUP($C59,Banco!$A$3:$AZ$322,HLOOKUP(X$2,Banco!$A$1:$AZ$2,2,FALSE),FALSE)</f>
        <v>1</v>
      </c>
      <c r="Y59" s="90" t="str">
        <f>VLOOKUP($C59,Banco!$A$3:$AZ$322,HLOOKUP(Y$2,Banco!$A$1:$AZ$2,2,FALSE),FALSE)</f>
        <v>Ref. Palmitos</v>
      </c>
      <c r="Z59" s="90" t="str">
        <f>VLOOKUP($C59,Banco!$A$3:$AZ$322,HLOOKUP(Z$2,Banco!$A$1:$AZ$2,2,FALSE),FALSE)</f>
        <v>X</v>
      </c>
      <c r="AA59" s="90" t="str">
        <f>VLOOKUP($C59,Banco!$A$3:$AZ$322,HLOOKUP(AA$2,Banco!$A$1:$AZ$2,2,FALSE),FALSE)</f>
        <v>Encaminha p/ São Carlos</v>
      </c>
      <c r="AB59" s="90">
        <f>VLOOKUP($C59,Banco!$A$3:$AZ$322,HLOOKUP(AB$2,Banco!$A$1:$AZ$2,2,FALSE),FALSE)</f>
        <v>1</v>
      </c>
      <c r="AC59" s="90">
        <f>VLOOKUP($C59,Banco!$A$3:$AZ$322,HLOOKUP(AC$2,Banco!$A$1:$AZ$2,2,FALSE),FALSE)</f>
        <v>1</v>
      </c>
      <c r="AD59" s="90">
        <f>VLOOKUP($C59,Banco!$A$3:$AZ$322,HLOOKUP(AD$2,Banco!$A$1:$AZ$2,2,FALSE),FALSE)</f>
        <v>0</v>
      </c>
      <c r="AE59" s="90" t="str">
        <f>VLOOKUP($C59,Banco!$A$3:$AZ$322,HLOOKUP(AE$2,Banco!$A$1:$AZ$2,2,FALSE),FALSE)</f>
        <v>X</v>
      </c>
      <c r="AF59" s="90">
        <f>VLOOKUP($C59,Banco!$A$3:$AZ$322,HLOOKUP(AF$2,Banco!$A$1:$AZ$2,2,FALSE),FALSE)</f>
        <v>0</v>
      </c>
      <c r="AG59" s="90">
        <f>VLOOKUP($C59,Banco!$A$3:$AZ$322,HLOOKUP(AG$2,Banco!$A$1:$AZ$2,2,FALSE),FALSE)</f>
        <v>0</v>
      </c>
    </row>
    <row r="60" spans="1:33" x14ac:dyDescent="0.2">
      <c r="A60" s="417"/>
      <c r="B60" s="398"/>
      <c r="C60" s="167" t="s">
        <v>17</v>
      </c>
      <c r="D60" s="198" t="s">
        <v>473</v>
      </c>
      <c r="E60" s="39">
        <f>VLOOKUP($C60,Banco!$A$3:$AZ$322,HLOOKUP(E$2,Banco!$A$1:$AZ$2,2,FALSE),FALSE)</f>
        <v>2366</v>
      </c>
      <c r="F60" s="39">
        <f>VLOOKUP($C60,Banco!$A$3:$AZ$322,HLOOKUP(F$2,Banco!$A$1:$AZ$2,2,FALSE),FALSE)</f>
        <v>3450</v>
      </c>
      <c r="G60" s="39">
        <f>VLOOKUP($C60,Banco!$A$3:$AZ$322,HLOOKUP(G$2,Banco!$A$1:$AZ$2,2,FALSE),FALSE)</f>
        <v>2366</v>
      </c>
      <c r="H60" s="121">
        <f>VLOOKUP($C60,Banco!$A$3:$AZ$322,HLOOKUP(H$2,Banco!$A$1:$AZ$2,2,FALSE),FALSE)</f>
        <v>1</v>
      </c>
      <c r="I60" s="39">
        <f>VLOOKUP($C60,Banco!$A$3:$AZ$322,HLOOKUP(I$2,Banco!$A$1:$AZ$2,2,FALSE),FALSE)</f>
        <v>1</v>
      </c>
      <c r="J60" s="39">
        <f>VLOOKUP($C60,Banco!$A$3:$AZ$322,HLOOKUP(J$2,Banco!$A$1:$AZ$2,2,FALSE),FALSE)</f>
        <v>1</v>
      </c>
      <c r="K60" s="39">
        <f>VLOOKUP($C60,Banco!$A$3:$AZ$322,HLOOKUP(K$2,Banco!$A$1:$AZ$2,2,FALSE),FALSE)</f>
        <v>1</v>
      </c>
      <c r="L60" s="39">
        <f>VLOOKUP($C60,Banco!$A$3:$AZ$322,HLOOKUP(L$2,Banco!$A$1:$AZ$2,2,FALSE),FALSE)</f>
        <v>0</v>
      </c>
      <c r="M60" s="121">
        <f>VLOOKUP($C60,Banco!$A$3:$AZ$322,HLOOKUP(M$2,Banco!$A$1:$AZ$2,2,FALSE),FALSE)</f>
        <v>1</v>
      </c>
      <c r="N60" s="39">
        <f>VLOOKUP($C60,Banco!$A$3:$AZ$322,HLOOKUP(N$2,Banco!$A$1:$AZ$2,2,FALSE),FALSE)</f>
        <v>0</v>
      </c>
      <c r="O60" s="39">
        <f>VLOOKUP($C60,Banco!$A$3:$AZ$322,HLOOKUP(O$2,Banco!$A$1:$AZ$2,2,FALSE),FALSE)</f>
        <v>0</v>
      </c>
      <c r="P60" s="39">
        <f>VLOOKUP($C60,Banco!$A$3:$AZ$322,HLOOKUP(P$2,Banco!$A$1:$AZ$2,2,FALSE),FALSE)</f>
        <v>1</v>
      </c>
      <c r="Q60" s="39">
        <f>VLOOKUP($C60,Banco!$A$3:$AZ$322,HLOOKUP(Q$2,Banco!$A$1:$AZ$2,2,FALSE),FALSE)</f>
        <v>0</v>
      </c>
      <c r="R60" s="39">
        <f>VLOOKUP($C60,Banco!$A$3:$AZ$322,HLOOKUP(R$2,Banco!$A$1:$AZ$2,2,FALSE),FALSE)</f>
        <v>0</v>
      </c>
      <c r="S60" s="39">
        <f>VLOOKUP($C60,Banco!$A$3:$AZ$322,HLOOKUP(S$2,Banco!$A$1:$AZ$2,2,FALSE),FALSE)</f>
        <v>6</v>
      </c>
      <c r="T60" s="39">
        <f>VLOOKUP($C60,Banco!$A$3:$AZ$322,HLOOKUP(T$2,Banco!$A$1:$AZ$2,2,FALSE),FALSE)</f>
        <v>7</v>
      </c>
      <c r="U60" s="39" t="str">
        <f>VLOOKUP($C60,Banco!$A$3:$AZ$322,HLOOKUP(U$2,Banco!$A$1:$AZ$2,2,FALSE),FALSE)</f>
        <v>-</v>
      </c>
      <c r="V60" s="39">
        <f>VLOOKUP($C60,Banco!$A$3:$AZ$322,HLOOKUP(V$2,Banco!$A$1:$AZ$2,2,FALSE),FALSE)</f>
        <v>0</v>
      </c>
      <c r="W60" s="39">
        <f>VLOOKUP($C60,Banco!$A$3:$AZ$322,HLOOKUP(W$2,Banco!$A$1:$AZ$2,2,FALSE),FALSE)</f>
        <v>0</v>
      </c>
      <c r="X60" s="39">
        <f>VLOOKUP($C60,Banco!$A$3:$AZ$322,HLOOKUP(X$2,Banco!$A$1:$AZ$2,2,FALSE),FALSE)</f>
        <v>1</v>
      </c>
      <c r="Y60" s="83" t="str">
        <f>VLOOKUP($C60,Banco!$A$3:$AZ$322,HLOOKUP(Y$2,Banco!$A$1:$AZ$2,2,FALSE),FALSE)</f>
        <v>Ref. Chapecó</v>
      </c>
      <c r="Z60" s="83" t="str">
        <f>VLOOKUP($C60,Banco!$A$3:$AZ$322,HLOOKUP(Z$2,Banco!$A$1:$AZ$2,2,FALSE),FALSE)</f>
        <v>X</v>
      </c>
      <c r="AA60" s="83" t="str">
        <f>VLOOKUP($C60,Banco!$A$3:$AZ$322,HLOOKUP(AA$2,Banco!$A$1:$AZ$2,2,FALSE),FALSE)</f>
        <v>-</v>
      </c>
      <c r="AB60" s="83" t="str">
        <f>VLOOKUP($C60,Banco!$A$3:$AZ$322,HLOOKUP(AB$2,Banco!$A$1:$AZ$2,2,FALSE),FALSE)</f>
        <v>-</v>
      </c>
      <c r="AC60" s="83">
        <f>VLOOKUP($C60,Banco!$A$3:$AZ$322,HLOOKUP(AC$2,Banco!$A$1:$AZ$2,2,FALSE),FALSE)</f>
        <v>1</v>
      </c>
      <c r="AD60" s="83">
        <f>VLOOKUP($C60,Banco!$A$3:$AZ$322,HLOOKUP(AD$2,Banco!$A$1:$AZ$2,2,FALSE),FALSE)</f>
        <v>0</v>
      </c>
      <c r="AE60" s="83" t="str">
        <f>VLOOKUP($C60,Banco!$A$3:$AZ$322,HLOOKUP(AE$2,Banco!$A$1:$AZ$2,2,FALSE),FALSE)</f>
        <v>X</v>
      </c>
      <c r="AF60" s="83">
        <f>VLOOKUP($C60,Banco!$A$3:$AZ$322,HLOOKUP(AF$2,Banco!$A$1:$AZ$2,2,FALSE),FALSE)</f>
        <v>0</v>
      </c>
      <c r="AG60" s="83">
        <f>VLOOKUP($C60,Banco!$A$3:$AZ$322,HLOOKUP(AG$2,Banco!$A$1:$AZ$2,2,FALSE),FALSE)</f>
        <v>0</v>
      </c>
    </row>
    <row r="61" spans="1:33" x14ac:dyDescent="0.2">
      <c r="A61" s="417"/>
      <c r="B61" s="398"/>
      <c r="C61" s="166" t="s">
        <v>32</v>
      </c>
      <c r="D61" s="198" t="s">
        <v>473</v>
      </c>
      <c r="E61" s="31">
        <f>VLOOKUP($C61,Banco!$A$3:$AZ$322,HLOOKUP(E$2,Banco!$A$1:$AZ$2,2,FALSE),FALSE)</f>
        <v>2240</v>
      </c>
      <c r="F61" s="31">
        <f>VLOOKUP($C61,Banco!$A$3:$AZ$322,HLOOKUP(F$2,Banco!$A$1:$AZ$2,2,FALSE),FALSE)</f>
        <v>3450</v>
      </c>
      <c r="G61" s="31">
        <f>VLOOKUP($C61,Banco!$A$3:$AZ$322,HLOOKUP(G$2,Banco!$A$1:$AZ$2,2,FALSE),FALSE)</f>
        <v>2240</v>
      </c>
      <c r="H61" s="118">
        <f>VLOOKUP($C61,Banco!$A$3:$AZ$322,HLOOKUP(H$2,Banco!$A$1:$AZ$2,2,FALSE),FALSE)</f>
        <v>1</v>
      </c>
      <c r="I61" s="31">
        <f>VLOOKUP($C61,Banco!$A$3:$AZ$322,HLOOKUP(I$2,Banco!$A$1:$AZ$2,2,FALSE),FALSE)</f>
        <v>1</v>
      </c>
      <c r="J61" s="31">
        <f>VLOOKUP($C61,Banco!$A$3:$AZ$322,HLOOKUP(J$2,Banco!$A$1:$AZ$2,2,FALSE),FALSE)</f>
        <v>1</v>
      </c>
      <c r="K61" s="31">
        <f>VLOOKUP($C61,Banco!$A$3:$AZ$322,HLOOKUP(K$2,Banco!$A$1:$AZ$2,2,FALSE),FALSE)</f>
        <v>1</v>
      </c>
      <c r="L61" s="31">
        <f>VLOOKUP($C61,Banco!$A$3:$AZ$322,HLOOKUP(L$2,Banco!$A$1:$AZ$2,2,FALSE),FALSE)</f>
        <v>0</v>
      </c>
      <c r="M61" s="118">
        <f>VLOOKUP($C61,Banco!$A$3:$AZ$322,HLOOKUP(M$2,Banco!$A$1:$AZ$2,2,FALSE),FALSE)</f>
        <v>1</v>
      </c>
      <c r="N61" s="31">
        <f>VLOOKUP($C61,Banco!$A$3:$AZ$322,HLOOKUP(N$2,Banco!$A$1:$AZ$2,2,FALSE),FALSE)</f>
        <v>0</v>
      </c>
      <c r="O61" s="31">
        <f>VLOOKUP($C61,Banco!$A$3:$AZ$322,HLOOKUP(O$2,Banco!$A$1:$AZ$2,2,FALSE),FALSE)</f>
        <v>0</v>
      </c>
      <c r="P61" s="31">
        <f>VLOOKUP($C61,Banco!$A$3:$AZ$322,HLOOKUP(P$2,Banco!$A$1:$AZ$2,2,FALSE),FALSE)</f>
        <v>1</v>
      </c>
      <c r="Q61" s="31">
        <f>VLOOKUP($C61,Banco!$A$3:$AZ$322,HLOOKUP(Q$2,Banco!$A$1:$AZ$2,2,FALSE),FALSE)</f>
        <v>0</v>
      </c>
      <c r="R61" s="31">
        <f>VLOOKUP($C61,Banco!$A$3:$AZ$322,HLOOKUP(R$2,Banco!$A$1:$AZ$2,2,FALSE),FALSE)</f>
        <v>0</v>
      </c>
      <c r="S61" s="31">
        <f>VLOOKUP($C61,Banco!$A$3:$AZ$322,HLOOKUP(S$2,Banco!$A$1:$AZ$2,2,FALSE),FALSE)</f>
        <v>6</v>
      </c>
      <c r="T61" s="31">
        <f>VLOOKUP($C61,Banco!$A$3:$AZ$322,HLOOKUP(T$2,Banco!$A$1:$AZ$2,2,FALSE),FALSE)</f>
        <v>6</v>
      </c>
      <c r="U61" s="31" t="str">
        <f>VLOOKUP($C61,Banco!$A$3:$AZ$322,HLOOKUP(U$2,Banco!$A$1:$AZ$2,2,FALSE),FALSE)</f>
        <v>-</v>
      </c>
      <c r="V61" s="31">
        <f>VLOOKUP($C61,Banco!$A$3:$AZ$322,HLOOKUP(V$2,Banco!$A$1:$AZ$2,2,FALSE),FALSE)</f>
        <v>0</v>
      </c>
      <c r="W61" s="31">
        <f>VLOOKUP($C61,Banco!$A$3:$AZ$322,HLOOKUP(W$2,Banco!$A$1:$AZ$2,2,FALSE),FALSE)</f>
        <v>0</v>
      </c>
      <c r="X61" s="31">
        <f>VLOOKUP($C61,Banco!$A$3:$AZ$322,HLOOKUP(X$2,Banco!$A$1:$AZ$2,2,FALSE),FALSE)</f>
        <v>1</v>
      </c>
      <c r="Y61" s="82" t="str">
        <f>VLOOKUP($C61,Banco!$A$3:$AZ$322,HLOOKUP(Y$2,Banco!$A$1:$AZ$2,2,FALSE),FALSE)</f>
        <v>Ref. Chapecó</v>
      </c>
      <c r="Z61" s="82" t="str">
        <f>VLOOKUP($C61,Banco!$A$3:$AZ$322,HLOOKUP(Z$2,Banco!$A$1:$AZ$2,2,FALSE),FALSE)</f>
        <v>X</v>
      </c>
      <c r="AA61" s="82" t="str">
        <f>VLOOKUP($C61,Banco!$A$3:$AZ$322,HLOOKUP(AA$2,Banco!$A$1:$AZ$2,2,FALSE),FALSE)</f>
        <v>-</v>
      </c>
      <c r="AB61" s="82" t="str">
        <f>VLOOKUP($C61,Banco!$A$3:$AZ$322,HLOOKUP(AB$2,Banco!$A$1:$AZ$2,2,FALSE),FALSE)</f>
        <v>-</v>
      </c>
      <c r="AC61" s="82">
        <f>VLOOKUP($C61,Banco!$A$3:$AZ$322,HLOOKUP(AC$2,Banco!$A$1:$AZ$2,2,FALSE),FALSE)</f>
        <v>0</v>
      </c>
      <c r="AD61" s="82">
        <f>VLOOKUP($C61,Banco!$A$3:$AZ$322,HLOOKUP(AD$2,Banco!$A$1:$AZ$2,2,FALSE),FALSE)</f>
        <v>0</v>
      </c>
      <c r="AE61" s="82" t="str">
        <f>VLOOKUP($C61,Banco!$A$3:$AZ$322,HLOOKUP(AE$2,Banco!$A$1:$AZ$2,2,FALSE),FALSE)</f>
        <v>X</v>
      </c>
      <c r="AF61" s="82">
        <f>VLOOKUP($C61,Banco!$A$3:$AZ$322,HLOOKUP(AF$2,Banco!$A$1:$AZ$2,2,FALSE),FALSE)</f>
        <v>0</v>
      </c>
      <c r="AG61" s="82">
        <f>VLOOKUP($C61,Banco!$A$3:$AZ$322,HLOOKUP(AG$2,Banco!$A$1:$AZ$2,2,FALSE),FALSE)</f>
        <v>0</v>
      </c>
    </row>
    <row r="62" spans="1:33" ht="25.5" x14ac:dyDescent="0.2">
      <c r="A62" s="417"/>
      <c r="B62" s="398"/>
      <c r="C62" s="167" t="s">
        <v>61</v>
      </c>
      <c r="D62" s="198" t="s">
        <v>471</v>
      </c>
      <c r="E62" s="39">
        <f>VLOOKUP($C62,Banco!$A$3:$AZ$322,HLOOKUP(E$2,Banco!$A$1:$AZ$2,2,FALSE),FALSE)</f>
        <v>6148</v>
      </c>
      <c r="F62" s="39">
        <f>VLOOKUP($C62,Banco!$A$3:$AZ$322,HLOOKUP(F$2,Banco!$A$1:$AZ$2,2,FALSE),FALSE)</f>
        <v>10350</v>
      </c>
      <c r="G62" s="39">
        <f>VLOOKUP($C62,Banco!$A$3:$AZ$322,HLOOKUP(G$2,Banco!$A$1:$AZ$2,2,FALSE),FALSE)</f>
        <v>6148</v>
      </c>
      <c r="H62" s="121">
        <f>VLOOKUP($C62,Banco!$A$3:$AZ$322,HLOOKUP(H$2,Banco!$A$1:$AZ$2,2,FALSE),FALSE)</f>
        <v>1</v>
      </c>
      <c r="I62" s="39">
        <f>VLOOKUP($C62,Banco!$A$3:$AZ$322,HLOOKUP(I$2,Banco!$A$1:$AZ$2,2,FALSE),FALSE)</f>
        <v>3</v>
      </c>
      <c r="J62" s="39">
        <f>VLOOKUP($C62,Banco!$A$3:$AZ$322,HLOOKUP(J$2,Banco!$A$1:$AZ$2,2,FALSE),FALSE)</f>
        <v>3</v>
      </c>
      <c r="K62" s="39">
        <f>VLOOKUP($C62,Banco!$A$3:$AZ$322,HLOOKUP(K$2,Banco!$A$1:$AZ$2,2,FALSE),FALSE)</f>
        <v>2</v>
      </c>
      <c r="L62" s="39">
        <f>VLOOKUP($C62,Banco!$A$3:$AZ$322,HLOOKUP(L$2,Banco!$A$1:$AZ$2,2,FALSE),FALSE)</f>
        <v>0</v>
      </c>
      <c r="M62" s="121">
        <f>VLOOKUP($C62,Banco!$A$3:$AZ$322,HLOOKUP(M$2,Banco!$A$1:$AZ$2,2,FALSE),FALSE)</f>
        <v>1</v>
      </c>
      <c r="N62" s="39">
        <f>VLOOKUP($C62,Banco!$A$3:$AZ$322,HLOOKUP(N$2,Banco!$A$1:$AZ$2,2,FALSE),FALSE)</f>
        <v>0</v>
      </c>
      <c r="O62" s="39">
        <f>VLOOKUP($C62,Banco!$A$3:$AZ$322,HLOOKUP(O$2,Banco!$A$1:$AZ$2,2,FALSE),FALSE)</f>
        <v>0</v>
      </c>
      <c r="P62" s="39">
        <f>VLOOKUP($C62,Banco!$A$3:$AZ$322,HLOOKUP(P$2,Banco!$A$1:$AZ$2,2,FALSE),FALSE)</f>
        <v>3</v>
      </c>
      <c r="Q62" s="39">
        <f>VLOOKUP($C62,Banco!$A$3:$AZ$322,HLOOKUP(Q$2,Banco!$A$1:$AZ$2,2,FALSE),FALSE)</f>
        <v>0</v>
      </c>
      <c r="R62" s="39">
        <f>VLOOKUP($C62,Banco!$A$3:$AZ$322,HLOOKUP(R$2,Banco!$A$1:$AZ$2,2,FALSE),FALSE)</f>
        <v>0</v>
      </c>
      <c r="S62" s="39">
        <f>VLOOKUP($C62,Banco!$A$3:$AZ$322,HLOOKUP(S$2,Banco!$A$1:$AZ$2,2,FALSE),FALSE)</f>
        <v>16</v>
      </c>
      <c r="T62" s="39">
        <f>VLOOKUP($C62,Banco!$A$3:$AZ$322,HLOOKUP(T$2,Banco!$A$1:$AZ$2,2,FALSE),FALSE)</f>
        <v>16</v>
      </c>
      <c r="U62" s="39" t="str">
        <f>VLOOKUP($C62,Banco!$A$3:$AZ$322,HLOOKUP(U$2,Banco!$A$1:$AZ$2,2,FALSE),FALSE)</f>
        <v>-</v>
      </c>
      <c r="V62" s="39">
        <f>VLOOKUP($C62,Banco!$A$3:$AZ$322,HLOOKUP(V$2,Banco!$A$1:$AZ$2,2,FALSE),FALSE)</f>
        <v>0</v>
      </c>
      <c r="W62" s="39">
        <f>VLOOKUP($C62,Banco!$A$3:$AZ$322,HLOOKUP(W$2,Banco!$A$1:$AZ$2,2,FALSE),FALSE)</f>
        <v>1</v>
      </c>
      <c r="X62" s="39">
        <f>VLOOKUP($C62,Banco!$A$3:$AZ$322,HLOOKUP(X$2,Banco!$A$1:$AZ$2,2,FALSE),FALSE)</f>
        <v>0</v>
      </c>
      <c r="Y62" s="83" t="str">
        <f>VLOOKUP($C62,Banco!$A$3:$AZ$322,HLOOKUP(Y$2,Banco!$A$1:$AZ$2,2,FALSE),FALSE)</f>
        <v>Ref. Palmitos</v>
      </c>
      <c r="Z62" s="83" t="str">
        <f>VLOOKUP($C62,Banco!$A$3:$AZ$322,HLOOKUP(Z$2,Banco!$A$1:$AZ$2,2,FALSE),FALSE)</f>
        <v>X</v>
      </c>
      <c r="AA62" s="83" t="str">
        <f>VLOOKUP($C62,Banco!$A$3:$AZ$322,HLOOKUP(AA$2,Banco!$A$1:$AZ$2,2,FALSE),FALSE)</f>
        <v>Encaminha p/ Palmitos</v>
      </c>
      <c r="AB62" s="83" t="str">
        <f>VLOOKUP($C62,Banco!$A$3:$AZ$322,HLOOKUP(AB$2,Banco!$A$1:$AZ$2,2,FALSE),FALSE)</f>
        <v>-</v>
      </c>
      <c r="AC62" s="83">
        <f>VLOOKUP($C62,Banco!$A$3:$AZ$322,HLOOKUP(AC$2,Banco!$A$1:$AZ$2,2,FALSE),FALSE)</f>
        <v>0</v>
      </c>
      <c r="AD62" s="83">
        <f>VLOOKUP($C62,Banco!$A$3:$AZ$322,HLOOKUP(AD$2,Banco!$A$1:$AZ$2,2,FALSE),FALSE)</f>
        <v>0</v>
      </c>
      <c r="AE62" s="83" t="str">
        <f>VLOOKUP($C62,Banco!$A$3:$AZ$322,HLOOKUP(AE$2,Banco!$A$1:$AZ$2,2,FALSE),FALSE)</f>
        <v>X</v>
      </c>
      <c r="AF62" s="83">
        <f>VLOOKUP($C62,Banco!$A$3:$AZ$322,HLOOKUP(AF$2,Banco!$A$1:$AZ$2,2,FALSE),FALSE)</f>
        <v>0</v>
      </c>
      <c r="AG62" s="83">
        <f>VLOOKUP($C62,Banco!$A$3:$AZ$322,HLOOKUP(AG$2,Banco!$A$1:$AZ$2,2,FALSE),FALSE)</f>
        <v>1</v>
      </c>
    </row>
    <row r="63" spans="1:33" x14ac:dyDescent="0.2">
      <c r="A63" s="417"/>
      <c r="B63" s="398"/>
      <c r="C63" s="166" t="s">
        <v>74</v>
      </c>
      <c r="D63" s="198" t="s">
        <v>473</v>
      </c>
      <c r="E63" s="31">
        <f>VLOOKUP($C63,Banco!$A$3:$AZ$322,HLOOKUP(E$2,Banco!$A$1:$AZ$2,2,FALSE),FALSE)</f>
        <v>3642</v>
      </c>
      <c r="F63" s="31">
        <f>VLOOKUP($C63,Banco!$A$3:$AZ$322,HLOOKUP(F$2,Banco!$A$1:$AZ$2,2,FALSE),FALSE)</f>
        <v>6900</v>
      </c>
      <c r="G63" s="31">
        <f>VLOOKUP($C63,Banco!$A$3:$AZ$322,HLOOKUP(G$2,Banco!$A$1:$AZ$2,2,FALSE),FALSE)</f>
        <v>3642</v>
      </c>
      <c r="H63" s="118">
        <f>VLOOKUP($C63,Banco!$A$3:$AZ$322,HLOOKUP(H$2,Banco!$A$1:$AZ$2,2,FALSE),FALSE)</f>
        <v>1</v>
      </c>
      <c r="I63" s="31">
        <f>VLOOKUP($C63,Banco!$A$3:$AZ$322,HLOOKUP(I$2,Banco!$A$1:$AZ$2,2,FALSE),FALSE)</f>
        <v>2</v>
      </c>
      <c r="J63" s="31">
        <f>VLOOKUP($C63,Banco!$A$3:$AZ$322,HLOOKUP(J$2,Banco!$A$1:$AZ$2,2,FALSE),FALSE)</f>
        <v>2</v>
      </c>
      <c r="K63" s="31">
        <f>VLOOKUP($C63,Banco!$A$3:$AZ$322,HLOOKUP(K$2,Banco!$A$1:$AZ$2,2,FALSE),FALSE)</f>
        <v>8</v>
      </c>
      <c r="L63" s="31">
        <f>VLOOKUP($C63,Banco!$A$3:$AZ$322,HLOOKUP(L$2,Banco!$A$1:$AZ$2,2,FALSE),FALSE)</f>
        <v>0</v>
      </c>
      <c r="M63" s="118">
        <f>VLOOKUP($C63,Banco!$A$3:$AZ$322,HLOOKUP(M$2,Banco!$A$1:$AZ$2,2,FALSE),FALSE)</f>
        <v>0.34789999999999999</v>
      </c>
      <c r="N63" s="31">
        <f>VLOOKUP($C63,Banco!$A$3:$AZ$322,HLOOKUP(N$2,Banco!$A$1:$AZ$2,2,FALSE),FALSE)</f>
        <v>0</v>
      </c>
      <c r="O63" s="31">
        <f>VLOOKUP($C63,Banco!$A$3:$AZ$322,HLOOKUP(O$2,Banco!$A$1:$AZ$2,2,FALSE),FALSE)</f>
        <v>0</v>
      </c>
      <c r="P63" s="31">
        <f>VLOOKUP($C63,Banco!$A$3:$AZ$322,HLOOKUP(P$2,Banco!$A$1:$AZ$2,2,FALSE),FALSE)</f>
        <v>2</v>
      </c>
      <c r="Q63" s="31">
        <f>VLOOKUP($C63,Banco!$A$3:$AZ$322,HLOOKUP(Q$2,Banco!$A$1:$AZ$2,2,FALSE),FALSE)</f>
        <v>0</v>
      </c>
      <c r="R63" s="31">
        <f>VLOOKUP($C63,Banco!$A$3:$AZ$322,HLOOKUP(R$2,Banco!$A$1:$AZ$2,2,FALSE),FALSE)</f>
        <v>0</v>
      </c>
      <c r="S63" s="31">
        <f>VLOOKUP($C63,Banco!$A$3:$AZ$322,HLOOKUP(S$2,Banco!$A$1:$AZ$2,2,FALSE),FALSE)</f>
        <v>10</v>
      </c>
      <c r="T63" s="31">
        <f>VLOOKUP($C63,Banco!$A$3:$AZ$322,HLOOKUP(T$2,Banco!$A$1:$AZ$2,2,FALSE),FALSE)</f>
        <v>12</v>
      </c>
      <c r="U63" s="31" t="str">
        <f>VLOOKUP($C63,Banco!$A$3:$AZ$322,HLOOKUP(U$2,Banco!$A$1:$AZ$2,2,FALSE),FALSE)</f>
        <v>-</v>
      </c>
      <c r="V63" s="31">
        <f>VLOOKUP($C63,Banco!$A$3:$AZ$322,HLOOKUP(V$2,Banco!$A$1:$AZ$2,2,FALSE),FALSE)</f>
        <v>0</v>
      </c>
      <c r="W63" s="31">
        <f>VLOOKUP($C63,Banco!$A$3:$AZ$322,HLOOKUP(W$2,Banco!$A$1:$AZ$2,2,FALSE),FALSE)</f>
        <v>0</v>
      </c>
      <c r="X63" s="31">
        <f>VLOOKUP($C63,Banco!$A$3:$AZ$322,HLOOKUP(X$2,Banco!$A$1:$AZ$2,2,FALSE),FALSE)</f>
        <v>0</v>
      </c>
      <c r="Y63" s="82" t="str">
        <f>VLOOKUP($C63,Banco!$A$3:$AZ$322,HLOOKUP(Y$2,Banco!$A$1:$AZ$2,2,FALSE),FALSE)</f>
        <v>Ref. Chapecó</v>
      </c>
      <c r="Z63" s="82">
        <f>VLOOKUP($C63,Banco!$A$3:$AZ$322,HLOOKUP(Z$2,Banco!$A$1:$AZ$2,2,FALSE),FALSE)</f>
        <v>0</v>
      </c>
      <c r="AA63" s="82" t="str">
        <f>VLOOKUP($C63,Banco!$A$3:$AZ$322,HLOOKUP(AA$2,Banco!$A$1:$AZ$2,2,FALSE),FALSE)</f>
        <v>-</v>
      </c>
      <c r="AB63" s="82">
        <f>VLOOKUP($C63,Banco!$A$3:$AZ$322,HLOOKUP(AB$2,Banco!$A$1:$AZ$2,2,FALSE),FALSE)</f>
        <v>1</v>
      </c>
      <c r="AC63" s="82">
        <f>VLOOKUP($C63,Banco!$A$3:$AZ$322,HLOOKUP(AC$2,Banco!$A$1:$AZ$2,2,FALSE),FALSE)</f>
        <v>0</v>
      </c>
      <c r="AD63" s="82">
        <f>VLOOKUP($C63,Banco!$A$3:$AZ$322,HLOOKUP(AD$2,Banco!$A$1:$AZ$2,2,FALSE),FALSE)</f>
        <v>0</v>
      </c>
      <c r="AE63" s="82" t="str">
        <f>VLOOKUP($C63,Banco!$A$3:$AZ$322,HLOOKUP(AE$2,Banco!$A$1:$AZ$2,2,FALSE),FALSE)</f>
        <v>X</v>
      </c>
      <c r="AF63" s="82">
        <f>VLOOKUP($C63,Banco!$A$3:$AZ$322,HLOOKUP(AF$2,Banco!$A$1:$AZ$2,2,FALSE),FALSE)</f>
        <v>0</v>
      </c>
      <c r="AG63" s="82">
        <f>VLOOKUP($C63,Banco!$A$3:$AZ$322,HLOOKUP(AG$2,Banco!$A$1:$AZ$2,2,FALSE),FALSE)</f>
        <v>0</v>
      </c>
    </row>
    <row r="64" spans="1:33" ht="39" customHeight="1" x14ac:dyDescent="0.2">
      <c r="A64" s="417"/>
      <c r="B64" s="398"/>
      <c r="C64" s="167" t="s">
        <v>78</v>
      </c>
      <c r="D64" s="198" t="s">
        <v>473</v>
      </c>
      <c r="E64" s="39">
        <f>VLOOKUP($C64,Banco!$A$3:$AZ$322,HLOOKUP(E$2,Banco!$A$1:$AZ$2,2,FALSE),FALSE)</f>
        <v>220367</v>
      </c>
      <c r="F64" s="39">
        <f>VLOOKUP($C64,Banco!$A$3:$AZ$322,HLOOKUP(F$2,Banco!$A$1:$AZ$2,2,FALSE),FALSE)</f>
        <v>207000</v>
      </c>
      <c r="G64" s="39">
        <f>VLOOKUP($C64,Banco!$A$3:$AZ$322,HLOOKUP(G$2,Banco!$A$1:$AZ$2,2,FALSE),FALSE)</f>
        <v>207000</v>
      </c>
      <c r="H64" s="121">
        <f>VLOOKUP($C64,Banco!$A$3:$AZ$322,HLOOKUP(H$2,Banco!$A$1:$AZ$2,2,FALSE),FALSE)</f>
        <v>0.93934209750098696</v>
      </c>
      <c r="I64" s="39">
        <f>VLOOKUP($C64,Banco!$A$3:$AZ$322,HLOOKUP(I$2,Banco!$A$1:$AZ$2,2,FALSE),FALSE)</f>
        <v>105</v>
      </c>
      <c r="J64" s="39">
        <f>VLOOKUP($C64,Banco!$A$3:$AZ$322,HLOOKUP(J$2,Banco!$A$1:$AZ$2,2,FALSE),FALSE)</f>
        <v>60</v>
      </c>
      <c r="K64" s="39">
        <f>VLOOKUP($C64,Banco!$A$3:$AZ$322,HLOOKUP(K$2,Banco!$A$1:$AZ$2,2,FALSE),FALSE)</f>
        <v>34</v>
      </c>
      <c r="L64" s="39">
        <f>VLOOKUP($C64,Banco!$A$3:$AZ$322,HLOOKUP(L$2,Banco!$A$1:$AZ$2,2,FALSE),FALSE)</f>
        <v>0</v>
      </c>
      <c r="M64" s="121">
        <f>VLOOKUP($C64,Banco!$A$3:$AZ$322,HLOOKUP(M$2,Banco!$A$1:$AZ$2,2,FALSE),FALSE)</f>
        <v>0.52359999999999995</v>
      </c>
      <c r="N64" s="39">
        <f>VLOOKUP($C64,Banco!$A$3:$AZ$322,HLOOKUP(N$2,Banco!$A$1:$AZ$2,2,FALSE),FALSE)</f>
        <v>0</v>
      </c>
      <c r="O64" s="39">
        <f>VLOOKUP($C64,Banco!$A$3:$AZ$322,HLOOKUP(O$2,Banco!$A$1:$AZ$2,2,FALSE),FALSE)</f>
        <v>0</v>
      </c>
      <c r="P64" s="39">
        <f>VLOOKUP($C64,Banco!$A$3:$AZ$322,HLOOKUP(P$2,Banco!$A$1:$AZ$2,2,FALSE),FALSE)</f>
        <v>41</v>
      </c>
      <c r="Q64" s="39">
        <f>VLOOKUP($C64,Banco!$A$3:$AZ$322,HLOOKUP(Q$2,Banco!$A$1:$AZ$2,2,FALSE),FALSE)</f>
        <v>0</v>
      </c>
      <c r="R64" s="39">
        <f>VLOOKUP($C64,Banco!$A$3:$AZ$322,HLOOKUP(R$2,Banco!$A$1:$AZ$2,2,FALSE),FALSE)</f>
        <v>0</v>
      </c>
      <c r="S64" s="39">
        <f>VLOOKUP($C64,Banco!$A$3:$AZ$322,HLOOKUP(S$2,Banco!$A$1:$AZ$2,2,FALSE),FALSE)</f>
        <v>524</v>
      </c>
      <c r="T64" s="39">
        <f>VLOOKUP($C64,Banco!$A$3:$AZ$322,HLOOKUP(T$2,Banco!$A$1:$AZ$2,2,FALSE),FALSE)</f>
        <v>302</v>
      </c>
      <c r="U64" s="39" t="str">
        <f>VLOOKUP($C64,Banco!$A$3:$AZ$322,HLOOKUP(U$2,Banco!$A$1:$AZ$2,2,FALSE),FALSE)</f>
        <v>-</v>
      </c>
      <c r="V64" s="39">
        <f>VLOOKUP($C64,Banco!$A$3:$AZ$322,HLOOKUP(V$2,Banco!$A$1:$AZ$2,2,FALSE),FALSE)</f>
        <v>4</v>
      </c>
      <c r="W64" s="39">
        <f>VLOOKUP($C64,Banco!$A$3:$AZ$322,HLOOKUP(W$2,Banco!$A$1:$AZ$2,2,FALSE),FALSE)</f>
        <v>0</v>
      </c>
      <c r="X64" s="39">
        <f>VLOOKUP($C64,Banco!$A$3:$AZ$322,HLOOKUP(X$2,Banco!$A$1:$AZ$2,2,FALSE),FALSE)</f>
        <v>0</v>
      </c>
      <c r="Y64" s="83" t="str">
        <f>VLOOKUP($C64,Banco!$A$3:$AZ$322,HLOOKUP(Y$2,Banco!$A$1:$AZ$2,2,FALSE),FALSE)</f>
        <v>Sede Chapecó</v>
      </c>
      <c r="Z64" s="83" t="str">
        <f>VLOOKUP($C64,Banco!$A$3:$AZ$322,HLOOKUP(Z$2,Banco!$A$1:$AZ$2,2,FALSE),FALSE)</f>
        <v>X</v>
      </c>
      <c r="AA64" s="83" t="str">
        <f>VLOOKUP($C64,Banco!$A$3:$AZ$322,HLOOKUP(AA$2,Banco!$A$1:$AZ$2,2,FALSE),FALSE)</f>
        <v>CAPS II, CAPS i e CAPS ad III</v>
      </c>
      <c r="AB64" s="83">
        <f>VLOOKUP($C64,Banco!$A$3:$AZ$322,HLOOKUP(AB$2,Banco!$A$1:$AZ$2,2,FALSE),FALSE)</f>
        <v>2</v>
      </c>
      <c r="AC64" s="83">
        <f>VLOOKUP($C64,Banco!$A$3:$AZ$322,HLOOKUP(AC$2,Banco!$A$1:$AZ$2,2,FALSE),FALSE)</f>
        <v>26</v>
      </c>
      <c r="AD64" s="83">
        <f>VLOOKUP($C64,Banco!$A$3:$AZ$322,HLOOKUP(AD$2,Banco!$A$1:$AZ$2,2,FALSE),FALSE)</f>
        <v>1</v>
      </c>
      <c r="AE64" s="83" t="str">
        <f>VLOOKUP($C64,Banco!$A$3:$AZ$322,HLOOKUP(AE$2,Banco!$A$1:$AZ$2,2,FALSE),FALSE)</f>
        <v>X</v>
      </c>
      <c r="AF64" s="83">
        <f>VLOOKUP($C64,Banco!$A$3:$AZ$322,HLOOKUP(AF$2,Banco!$A$1:$AZ$2,2,FALSE),FALSE)</f>
        <v>0</v>
      </c>
      <c r="AG64" s="83">
        <f>VLOOKUP($C64,Banco!$A$3:$AZ$322,HLOOKUP(AG$2,Banco!$A$1:$AZ$2,2,FALSE),FALSE)</f>
        <v>0</v>
      </c>
    </row>
    <row r="65" spans="1:33" x14ac:dyDescent="0.2">
      <c r="A65" s="417"/>
      <c r="B65" s="398"/>
      <c r="C65" s="166" t="s">
        <v>81</v>
      </c>
      <c r="D65" s="198" t="s">
        <v>473</v>
      </c>
      <c r="E65" s="31">
        <f>VLOOKUP($C65,Banco!$A$3:$AZ$322,HLOOKUP(E$2,Banco!$A$1:$AZ$2,2,FALSE),FALSE)</f>
        <v>4453</v>
      </c>
      <c r="F65" s="31">
        <f>VLOOKUP($C65,Banco!$A$3:$AZ$322,HLOOKUP(F$2,Banco!$A$1:$AZ$2,2,FALSE),FALSE)</f>
        <v>6900</v>
      </c>
      <c r="G65" s="31">
        <f>VLOOKUP($C65,Banco!$A$3:$AZ$322,HLOOKUP(G$2,Banco!$A$1:$AZ$2,2,FALSE),FALSE)</f>
        <v>4453</v>
      </c>
      <c r="H65" s="118">
        <f>VLOOKUP($C65,Banco!$A$3:$AZ$322,HLOOKUP(H$2,Banco!$A$1:$AZ$2,2,FALSE),FALSE)</f>
        <v>1</v>
      </c>
      <c r="I65" s="31">
        <f>VLOOKUP($C65,Banco!$A$3:$AZ$322,HLOOKUP(I$2,Banco!$A$1:$AZ$2,2,FALSE),FALSE)</f>
        <v>2</v>
      </c>
      <c r="J65" s="31">
        <f>VLOOKUP($C65,Banco!$A$3:$AZ$322,HLOOKUP(J$2,Banco!$A$1:$AZ$2,2,FALSE),FALSE)</f>
        <v>2</v>
      </c>
      <c r="K65" s="31">
        <f>VLOOKUP($C65,Banco!$A$3:$AZ$322,HLOOKUP(K$2,Banco!$A$1:$AZ$2,2,FALSE),FALSE)</f>
        <v>1</v>
      </c>
      <c r="L65" s="31">
        <f>VLOOKUP($C65,Banco!$A$3:$AZ$322,HLOOKUP(L$2,Banco!$A$1:$AZ$2,2,FALSE),FALSE)</f>
        <v>0</v>
      </c>
      <c r="M65" s="118">
        <f>VLOOKUP($C65,Banco!$A$3:$AZ$322,HLOOKUP(M$2,Banco!$A$1:$AZ$2,2,FALSE),FALSE)</f>
        <v>0.76319999999999999</v>
      </c>
      <c r="N65" s="31">
        <f>VLOOKUP($C65,Banco!$A$3:$AZ$322,HLOOKUP(N$2,Banco!$A$1:$AZ$2,2,FALSE),FALSE)</f>
        <v>0</v>
      </c>
      <c r="O65" s="31">
        <f>VLOOKUP($C65,Banco!$A$3:$AZ$322,HLOOKUP(O$2,Banco!$A$1:$AZ$2,2,FALSE),FALSE)</f>
        <v>0</v>
      </c>
      <c r="P65" s="31">
        <f>VLOOKUP($C65,Banco!$A$3:$AZ$322,HLOOKUP(P$2,Banco!$A$1:$AZ$2,2,FALSE),FALSE)</f>
        <v>1</v>
      </c>
      <c r="Q65" s="31">
        <f>VLOOKUP($C65,Banco!$A$3:$AZ$322,HLOOKUP(Q$2,Banco!$A$1:$AZ$2,2,FALSE),FALSE)</f>
        <v>0</v>
      </c>
      <c r="R65" s="31">
        <f>VLOOKUP($C65,Banco!$A$3:$AZ$322,HLOOKUP(R$2,Banco!$A$1:$AZ$2,2,FALSE),FALSE)</f>
        <v>0</v>
      </c>
      <c r="S65" s="31">
        <f>VLOOKUP($C65,Banco!$A$3:$AZ$322,HLOOKUP(S$2,Banco!$A$1:$AZ$2,2,FALSE),FALSE)</f>
        <v>11</v>
      </c>
      <c r="T65" s="31">
        <f>VLOOKUP($C65,Banco!$A$3:$AZ$322,HLOOKUP(T$2,Banco!$A$1:$AZ$2,2,FALSE),FALSE)</f>
        <v>10</v>
      </c>
      <c r="U65" s="31" t="str">
        <f>VLOOKUP($C65,Banco!$A$3:$AZ$322,HLOOKUP(U$2,Banco!$A$1:$AZ$2,2,FALSE),FALSE)</f>
        <v>-</v>
      </c>
      <c r="V65" s="31">
        <f>VLOOKUP($C65,Banco!$A$3:$AZ$322,HLOOKUP(V$2,Banco!$A$1:$AZ$2,2,FALSE),FALSE)</f>
        <v>0</v>
      </c>
      <c r="W65" s="31">
        <f>VLOOKUP($C65,Banco!$A$3:$AZ$322,HLOOKUP(W$2,Banco!$A$1:$AZ$2,2,FALSE),FALSE)</f>
        <v>0</v>
      </c>
      <c r="X65" s="31">
        <f>VLOOKUP($C65,Banco!$A$3:$AZ$322,HLOOKUP(X$2,Banco!$A$1:$AZ$2,2,FALSE),FALSE)</f>
        <v>1</v>
      </c>
      <c r="Y65" s="82" t="str">
        <f>VLOOKUP($C65,Banco!$A$3:$AZ$322,HLOOKUP(Y$2,Banco!$A$1:$AZ$2,2,FALSE),FALSE)</f>
        <v>Ref. Chapecó</v>
      </c>
      <c r="Z65" s="82">
        <f>VLOOKUP($C65,Banco!$A$3:$AZ$322,HLOOKUP(Z$2,Banco!$A$1:$AZ$2,2,FALSE),FALSE)</f>
        <v>0</v>
      </c>
      <c r="AA65" s="82" t="str">
        <f>VLOOKUP($C65,Banco!$A$3:$AZ$322,HLOOKUP(AA$2,Banco!$A$1:$AZ$2,2,FALSE),FALSE)</f>
        <v>-</v>
      </c>
      <c r="AB65" s="82">
        <f>VLOOKUP($C65,Banco!$A$3:$AZ$322,HLOOKUP(AB$2,Banco!$A$1:$AZ$2,2,FALSE),FALSE)</f>
        <v>0</v>
      </c>
      <c r="AC65" s="82">
        <f>VLOOKUP($C65,Banco!$A$3:$AZ$322,HLOOKUP(AC$2,Banco!$A$1:$AZ$2,2,FALSE),FALSE)</f>
        <v>0</v>
      </c>
      <c r="AD65" s="82">
        <f>VLOOKUP($C65,Banco!$A$3:$AZ$322,HLOOKUP(AD$2,Banco!$A$1:$AZ$2,2,FALSE),FALSE)</f>
        <v>0</v>
      </c>
      <c r="AE65" s="82" t="str">
        <f>VLOOKUP($C65,Banco!$A$3:$AZ$322,HLOOKUP(AE$2,Banco!$A$1:$AZ$2,2,FALSE),FALSE)</f>
        <v>X</v>
      </c>
      <c r="AF65" s="82">
        <f>VLOOKUP($C65,Banco!$A$3:$AZ$322,HLOOKUP(AF$2,Banco!$A$1:$AZ$2,2,FALSE),FALSE)</f>
        <v>0</v>
      </c>
      <c r="AG65" s="82">
        <f>VLOOKUP($C65,Banco!$A$3:$AZ$322,HLOOKUP(AG$2,Banco!$A$1:$AZ$2,2,FALSE),FALSE)</f>
        <v>0</v>
      </c>
    </row>
    <row r="66" spans="1:33" x14ac:dyDescent="0.2">
      <c r="A66" s="417"/>
      <c r="B66" s="398"/>
      <c r="C66" s="167" t="s">
        <v>82</v>
      </c>
      <c r="D66" s="198" t="s">
        <v>473</v>
      </c>
      <c r="E66" s="39">
        <f>VLOOKUP($C66,Banco!$A$3:$AZ$322,HLOOKUP(E$2,Banco!$A$1:$AZ$2,2,FALSE),FALSE)</f>
        <v>9981</v>
      </c>
      <c r="F66" s="39">
        <f>VLOOKUP($C66,Banco!$A$3:$AZ$322,HLOOKUP(F$2,Banco!$A$1:$AZ$2,2,FALSE),FALSE)</f>
        <v>10350</v>
      </c>
      <c r="G66" s="39">
        <f>VLOOKUP($C66,Banco!$A$3:$AZ$322,HLOOKUP(G$2,Banco!$A$1:$AZ$2,2,FALSE),FALSE)</f>
        <v>9981</v>
      </c>
      <c r="H66" s="121">
        <f>VLOOKUP($C66,Banco!$A$3:$AZ$322,HLOOKUP(H$2,Banco!$A$1:$AZ$2,2,FALSE),FALSE)</f>
        <v>1</v>
      </c>
      <c r="I66" s="39">
        <f>VLOOKUP($C66,Banco!$A$3:$AZ$322,HLOOKUP(I$2,Banco!$A$1:$AZ$2,2,FALSE),FALSE)</f>
        <v>5</v>
      </c>
      <c r="J66" s="39">
        <f>VLOOKUP($C66,Banco!$A$3:$AZ$322,HLOOKUP(J$2,Banco!$A$1:$AZ$2,2,FALSE),FALSE)</f>
        <v>3</v>
      </c>
      <c r="K66" s="39">
        <f>VLOOKUP($C66,Banco!$A$3:$AZ$322,HLOOKUP(K$2,Banco!$A$1:$AZ$2,2,FALSE),FALSE)</f>
        <v>1</v>
      </c>
      <c r="L66" s="39">
        <f>VLOOKUP($C66,Banco!$A$3:$AZ$322,HLOOKUP(L$2,Banco!$A$1:$AZ$2,2,FALSE),FALSE)</f>
        <v>0</v>
      </c>
      <c r="M66" s="121">
        <f>VLOOKUP($C66,Banco!$A$3:$AZ$322,HLOOKUP(M$2,Banco!$A$1:$AZ$2,2,FALSE),FALSE)</f>
        <v>0.34699999999999998</v>
      </c>
      <c r="N66" s="39">
        <f>VLOOKUP($C66,Banco!$A$3:$AZ$322,HLOOKUP(N$2,Banco!$A$1:$AZ$2,2,FALSE),FALSE)</f>
        <v>0</v>
      </c>
      <c r="O66" s="39">
        <f>VLOOKUP($C66,Banco!$A$3:$AZ$322,HLOOKUP(O$2,Banco!$A$1:$AZ$2,2,FALSE),FALSE)</f>
        <v>0</v>
      </c>
      <c r="P66" s="39">
        <f>VLOOKUP($C66,Banco!$A$3:$AZ$322,HLOOKUP(P$2,Banco!$A$1:$AZ$2,2,FALSE),FALSE)</f>
        <v>3</v>
      </c>
      <c r="Q66" s="39">
        <f>VLOOKUP($C66,Banco!$A$3:$AZ$322,HLOOKUP(Q$2,Banco!$A$1:$AZ$2,2,FALSE),FALSE)</f>
        <v>0</v>
      </c>
      <c r="R66" s="39">
        <f>VLOOKUP($C66,Banco!$A$3:$AZ$322,HLOOKUP(R$2,Banco!$A$1:$AZ$2,2,FALSE),FALSE)</f>
        <v>0</v>
      </c>
      <c r="S66" s="39">
        <f>VLOOKUP($C66,Banco!$A$3:$AZ$322,HLOOKUP(S$2,Banco!$A$1:$AZ$2,2,FALSE),FALSE)</f>
        <v>25</v>
      </c>
      <c r="T66" s="39">
        <f>VLOOKUP($C66,Banco!$A$3:$AZ$322,HLOOKUP(T$2,Banco!$A$1:$AZ$2,2,FALSE),FALSE)</f>
        <v>23</v>
      </c>
      <c r="U66" s="39" t="str">
        <f>VLOOKUP($C66,Banco!$A$3:$AZ$322,HLOOKUP(U$2,Banco!$A$1:$AZ$2,2,FALSE),FALSE)</f>
        <v>-</v>
      </c>
      <c r="V66" s="39">
        <f>VLOOKUP($C66,Banco!$A$3:$AZ$322,HLOOKUP(V$2,Banco!$A$1:$AZ$2,2,FALSE),FALSE)</f>
        <v>0</v>
      </c>
      <c r="W66" s="39">
        <f>VLOOKUP($C66,Banco!$A$3:$AZ$322,HLOOKUP(W$2,Banco!$A$1:$AZ$2,2,FALSE),FALSE)</f>
        <v>1</v>
      </c>
      <c r="X66" s="39">
        <f>VLOOKUP($C66,Banco!$A$3:$AZ$322,HLOOKUP(X$2,Banco!$A$1:$AZ$2,2,FALSE),FALSE)</f>
        <v>0</v>
      </c>
      <c r="Y66" s="83" t="str">
        <f>VLOOKUP($C66,Banco!$A$3:$AZ$322,HLOOKUP(Y$2,Banco!$A$1:$AZ$2,2,FALSE),FALSE)</f>
        <v>Ref. Chapecó</v>
      </c>
      <c r="Z66" s="83" t="str">
        <f>VLOOKUP($C66,Banco!$A$3:$AZ$322,HLOOKUP(Z$2,Banco!$A$1:$AZ$2,2,FALSE),FALSE)</f>
        <v>X</v>
      </c>
      <c r="AA66" s="83" t="str">
        <f>VLOOKUP($C66,Banco!$A$3:$AZ$322,HLOOKUP(AA$2,Banco!$A$1:$AZ$2,2,FALSE),FALSE)</f>
        <v>-</v>
      </c>
      <c r="AB66" s="83">
        <f>VLOOKUP($C66,Banco!$A$3:$AZ$322,HLOOKUP(AB$2,Banco!$A$1:$AZ$2,2,FALSE),FALSE)</f>
        <v>0</v>
      </c>
      <c r="AC66" s="83">
        <f>VLOOKUP($C66,Banco!$A$3:$AZ$322,HLOOKUP(AC$2,Banco!$A$1:$AZ$2,2,FALSE),FALSE)</f>
        <v>0</v>
      </c>
      <c r="AD66" s="83">
        <f>VLOOKUP($C66,Banco!$A$3:$AZ$322,HLOOKUP(AD$2,Banco!$A$1:$AZ$2,2,FALSE),FALSE)</f>
        <v>0</v>
      </c>
      <c r="AE66" s="83" t="str">
        <f>VLOOKUP($C66,Banco!$A$3:$AZ$322,HLOOKUP(AE$2,Banco!$A$1:$AZ$2,2,FALSE),FALSE)</f>
        <v>X</v>
      </c>
      <c r="AF66" s="83">
        <f>VLOOKUP($C66,Banco!$A$3:$AZ$322,HLOOKUP(AF$2,Banco!$A$1:$AZ$2,2,FALSE),FALSE)</f>
        <v>0</v>
      </c>
      <c r="AG66" s="83">
        <f>VLOOKUP($C66,Banco!$A$3:$AZ$322,HLOOKUP(AG$2,Banco!$A$1:$AZ$2,2,FALSE),FALSE)</f>
        <v>0</v>
      </c>
    </row>
    <row r="67" spans="1:33" x14ac:dyDescent="0.2">
      <c r="A67" s="417"/>
      <c r="B67" s="398"/>
      <c r="C67" s="166" t="s">
        <v>87</v>
      </c>
      <c r="D67" s="198" t="s">
        <v>471</v>
      </c>
      <c r="E67" s="31">
        <f>VLOOKUP($C67,Banco!$A$3:$AZ$322,HLOOKUP(E$2,Banco!$A$1:$AZ$2,2,FALSE),FALSE)</f>
        <v>11086</v>
      </c>
      <c r="F67" s="31">
        <f>VLOOKUP($C67,Banco!$A$3:$AZ$322,HLOOKUP(F$2,Banco!$A$1:$AZ$2,2,FALSE),FALSE)</f>
        <v>13800</v>
      </c>
      <c r="G67" s="31">
        <f>VLOOKUP($C67,Banco!$A$3:$AZ$322,HLOOKUP(G$2,Banco!$A$1:$AZ$2,2,FALSE),FALSE)</f>
        <v>11086</v>
      </c>
      <c r="H67" s="118">
        <f>VLOOKUP($C67,Banco!$A$3:$AZ$322,HLOOKUP(H$2,Banco!$A$1:$AZ$2,2,FALSE),FALSE)</f>
        <v>1</v>
      </c>
      <c r="I67" s="31">
        <f>VLOOKUP($C67,Banco!$A$3:$AZ$322,HLOOKUP(I$2,Banco!$A$1:$AZ$2,2,FALSE),FALSE)</f>
        <v>6</v>
      </c>
      <c r="J67" s="31">
        <f>VLOOKUP($C67,Banco!$A$3:$AZ$322,HLOOKUP(J$2,Banco!$A$1:$AZ$2,2,FALSE),FALSE)</f>
        <v>4</v>
      </c>
      <c r="K67" s="31">
        <f>VLOOKUP($C67,Banco!$A$3:$AZ$322,HLOOKUP(K$2,Banco!$A$1:$AZ$2,2,FALSE),FALSE)</f>
        <v>1</v>
      </c>
      <c r="L67" s="31">
        <f>VLOOKUP($C67,Banco!$A$3:$AZ$322,HLOOKUP(L$2,Banco!$A$1:$AZ$2,2,FALSE),FALSE)</f>
        <v>0</v>
      </c>
      <c r="M67" s="118">
        <f>VLOOKUP($C67,Banco!$A$3:$AZ$322,HLOOKUP(M$2,Banco!$A$1:$AZ$2,2,FALSE),FALSE)</f>
        <v>0.31030000000000002</v>
      </c>
      <c r="N67" s="31">
        <f>VLOOKUP($C67,Banco!$A$3:$AZ$322,HLOOKUP(N$2,Banco!$A$1:$AZ$2,2,FALSE),FALSE)</f>
        <v>0</v>
      </c>
      <c r="O67" s="31">
        <f>VLOOKUP($C67,Banco!$A$3:$AZ$322,HLOOKUP(O$2,Banco!$A$1:$AZ$2,2,FALSE),FALSE)</f>
        <v>0</v>
      </c>
      <c r="P67" s="31">
        <f>VLOOKUP($C67,Banco!$A$3:$AZ$322,HLOOKUP(P$2,Banco!$A$1:$AZ$2,2,FALSE),FALSE)</f>
        <v>3</v>
      </c>
      <c r="Q67" s="31">
        <f>VLOOKUP($C67,Banco!$A$3:$AZ$322,HLOOKUP(Q$2,Banco!$A$1:$AZ$2,2,FALSE),FALSE)</f>
        <v>0</v>
      </c>
      <c r="R67" s="31">
        <f>VLOOKUP($C67,Banco!$A$3:$AZ$322,HLOOKUP(R$2,Banco!$A$1:$AZ$2,2,FALSE),FALSE)</f>
        <v>0</v>
      </c>
      <c r="S67" s="31">
        <f>VLOOKUP($C67,Banco!$A$3:$AZ$322,HLOOKUP(S$2,Banco!$A$1:$AZ$2,2,FALSE),FALSE)</f>
        <v>28</v>
      </c>
      <c r="T67" s="31">
        <f>VLOOKUP($C67,Banco!$A$3:$AZ$322,HLOOKUP(T$2,Banco!$A$1:$AZ$2,2,FALSE),FALSE)</f>
        <v>25</v>
      </c>
      <c r="U67" s="31" t="str">
        <f>VLOOKUP($C67,Banco!$A$3:$AZ$322,HLOOKUP(U$2,Banco!$A$1:$AZ$2,2,FALSE),FALSE)</f>
        <v>-</v>
      </c>
      <c r="V67" s="31">
        <f>VLOOKUP($C67,Banco!$A$3:$AZ$322,HLOOKUP(V$2,Banco!$A$1:$AZ$2,2,FALSE),FALSE)</f>
        <v>0</v>
      </c>
      <c r="W67" s="31">
        <f>VLOOKUP($C67,Banco!$A$3:$AZ$322,HLOOKUP(W$2,Banco!$A$1:$AZ$2,2,FALSE),FALSE)</f>
        <v>1</v>
      </c>
      <c r="X67" s="31">
        <f>VLOOKUP($C67,Banco!$A$3:$AZ$322,HLOOKUP(X$2,Banco!$A$1:$AZ$2,2,FALSE),FALSE)</f>
        <v>0</v>
      </c>
      <c r="Y67" s="82" t="str">
        <f>VLOOKUP($C67,Banco!$A$3:$AZ$322,HLOOKUP(Y$2,Banco!$A$1:$AZ$2,2,FALSE),FALSE)</f>
        <v>Ref. Palmitos</v>
      </c>
      <c r="Z67" s="82" t="str">
        <f>VLOOKUP($C67,Banco!$A$3:$AZ$322,HLOOKUP(Z$2,Banco!$A$1:$AZ$2,2,FALSE),FALSE)</f>
        <v>X</v>
      </c>
      <c r="AA67" s="82" t="str">
        <f>VLOOKUP($C67,Banco!$A$3:$AZ$322,HLOOKUP(AA$2,Banco!$A$1:$AZ$2,2,FALSE),FALSE)</f>
        <v>-</v>
      </c>
      <c r="AB67" s="82">
        <f>VLOOKUP($C67,Banco!$A$3:$AZ$322,HLOOKUP(AB$2,Banco!$A$1:$AZ$2,2,FALSE),FALSE)</f>
        <v>0</v>
      </c>
      <c r="AC67" s="82">
        <f>VLOOKUP($C67,Banco!$A$3:$AZ$322,HLOOKUP(AC$2,Banco!$A$1:$AZ$2,2,FALSE),FALSE)</f>
        <v>2</v>
      </c>
      <c r="AD67" s="82">
        <f>VLOOKUP($C67,Banco!$A$3:$AZ$322,HLOOKUP(AD$2,Banco!$A$1:$AZ$2,2,FALSE),FALSE)</f>
        <v>0</v>
      </c>
      <c r="AE67" s="82" t="str">
        <f>VLOOKUP($C67,Banco!$A$3:$AZ$322,HLOOKUP(AE$2,Banco!$A$1:$AZ$2,2,FALSE),FALSE)</f>
        <v>X</v>
      </c>
      <c r="AF67" s="82">
        <f>VLOOKUP($C67,Banco!$A$3:$AZ$322,HLOOKUP(AF$2,Banco!$A$1:$AZ$2,2,FALSE),FALSE)</f>
        <v>0</v>
      </c>
      <c r="AG67" s="82">
        <f>VLOOKUP($C67,Banco!$A$3:$AZ$322,HLOOKUP(AG$2,Banco!$A$1:$AZ$2,2,FALSE),FALSE)</f>
        <v>0</v>
      </c>
    </row>
    <row r="68" spans="1:33" ht="25.5" x14ac:dyDescent="0.2">
      <c r="A68" s="417"/>
      <c r="B68" s="398"/>
      <c r="C68" s="167" t="s">
        <v>88</v>
      </c>
      <c r="D68" s="198" t="s">
        <v>471</v>
      </c>
      <c r="E68" s="39">
        <f>VLOOKUP($C68,Banco!$A$3:$AZ$322,HLOOKUP(E$2,Banco!$A$1:$AZ$2,2,FALSE),FALSE)</f>
        <v>1962</v>
      </c>
      <c r="F68" s="39">
        <f>VLOOKUP($C68,Banco!$A$3:$AZ$322,HLOOKUP(F$2,Banco!$A$1:$AZ$2,2,FALSE),FALSE)</f>
        <v>3450</v>
      </c>
      <c r="G68" s="39">
        <f>VLOOKUP($C68,Banco!$A$3:$AZ$322,HLOOKUP(G$2,Banco!$A$1:$AZ$2,2,FALSE),FALSE)</f>
        <v>1962</v>
      </c>
      <c r="H68" s="121">
        <f>VLOOKUP($C68,Banco!$A$3:$AZ$322,HLOOKUP(H$2,Banco!$A$1:$AZ$2,2,FALSE),FALSE)</f>
        <v>1</v>
      </c>
      <c r="I68" s="39">
        <f>VLOOKUP($C68,Banco!$A$3:$AZ$322,HLOOKUP(I$2,Banco!$A$1:$AZ$2,2,FALSE),FALSE)</f>
        <v>1</v>
      </c>
      <c r="J68" s="39">
        <f>VLOOKUP($C68,Banco!$A$3:$AZ$322,HLOOKUP(J$2,Banco!$A$1:$AZ$2,2,FALSE),FALSE)</f>
        <v>1</v>
      </c>
      <c r="K68" s="39">
        <f>VLOOKUP($C68,Banco!$A$3:$AZ$322,HLOOKUP(K$2,Banco!$A$1:$AZ$2,2,FALSE),FALSE)</f>
        <v>1</v>
      </c>
      <c r="L68" s="39">
        <f>VLOOKUP($C68,Banco!$A$3:$AZ$322,HLOOKUP(L$2,Banco!$A$1:$AZ$2,2,FALSE),FALSE)</f>
        <v>0</v>
      </c>
      <c r="M68" s="121">
        <f>VLOOKUP($C68,Banco!$A$3:$AZ$322,HLOOKUP(M$2,Banco!$A$1:$AZ$2,2,FALSE),FALSE)</f>
        <v>1</v>
      </c>
      <c r="N68" s="39">
        <f>VLOOKUP($C68,Banco!$A$3:$AZ$322,HLOOKUP(N$2,Banco!$A$1:$AZ$2,2,FALSE),FALSE)</f>
        <v>0</v>
      </c>
      <c r="O68" s="39">
        <f>VLOOKUP($C68,Banco!$A$3:$AZ$322,HLOOKUP(O$2,Banco!$A$1:$AZ$2,2,FALSE),FALSE)</f>
        <v>0</v>
      </c>
      <c r="P68" s="39">
        <f>VLOOKUP($C68,Banco!$A$3:$AZ$322,HLOOKUP(P$2,Banco!$A$1:$AZ$2,2,FALSE),FALSE)</f>
        <v>1</v>
      </c>
      <c r="Q68" s="39">
        <f>VLOOKUP($C68,Banco!$A$3:$AZ$322,HLOOKUP(Q$2,Banco!$A$1:$AZ$2,2,FALSE),FALSE)</f>
        <v>0</v>
      </c>
      <c r="R68" s="39">
        <f>VLOOKUP($C68,Banco!$A$3:$AZ$322,HLOOKUP(R$2,Banco!$A$1:$AZ$2,2,FALSE),FALSE)</f>
        <v>0</v>
      </c>
      <c r="S68" s="39">
        <f>VLOOKUP($C68,Banco!$A$3:$AZ$322,HLOOKUP(S$2,Banco!$A$1:$AZ$2,2,FALSE),FALSE)</f>
        <v>5</v>
      </c>
      <c r="T68" s="39">
        <f>VLOOKUP($C68,Banco!$A$3:$AZ$322,HLOOKUP(T$2,Banco!$A$1:$AZ$2,2,FALSE),FALSE)</f>
        <v>5</v>
      </c>
      <c r="U68" s="39" t="str">
        <f>VLOOKUP($C68,Banco!$A$3:$AZ$322,HLOOKUP(U$2,Banco!$A$1:$AZ$2,2,FALSE),FALSE)</f>
        <v>-</v>
      </c>
      <c r="V68" s="39">
        <f>VLOOKUP($C68,Banco!$A$3:$AZ$322,HLOOKUP(V$2,Banco!$A$1:$AZ$2,2,FALSE),FALSE)</f>
        <v>0</v>
      </c>
      <c r="W68" s="39">
        <f>VLOOKUP($C68,Banco!$A$3:$AZ$322,HLOOKUP(W$2,Banco!$A$1:$AZ$2,2,FALSE),FALSE)</f>
        <v>0</v>
      </c>
      <c r="X68" s="39">
        <f>VLOOKUP($C68,Banco!$A$3:$AZ$322,HLOOKUP(X$2,Banco!$A$1:$AZ$2,2,FALSE),FALSE)</f>
        <v>1</v>
      </c>
      <c r="Y68" s="83" t="str">
        <f>VLOOKUP($C68,Banco!$A$3:$AZ$322,HLOOKUP(Y$2,Banco!$A$1:$AZ$2,2,FALSE),FALSE)</f>
        <v>Ref. Palmitos e Maravilha</v>
      </c>
      <c r="Z68" s="83" t="str">
        <f>VLOOKUP($C68,Banco!$A$3:$AZ$322,HLOOKUP(Z$2,Banco!$A$1:$AZ$2,2,FALSE),FALSE)</f>
        <v>X</v>
      </c>
      <c r="AA68" s="83" t="str">
        <f>VLOOKUP($C68,Banco!$A$3:$AZ$322,HLOOKUP(AA$2,Banco!$A$1:$AZ$2,2,FALSE),FALSE)</f>
        <v>Encaminha p/ São Carlos</v>
      </c>
      <c r="AB68" s="83">
        <f>VLOOKUP($C68,Banco!$A$3:$AZ$322,HLOOKUP(AB$2,Banco!$A$1:$AZ$2,2,FALSE),FALSE)</f>
        <v>0</v>
      </c>
      <c r="AC68" s="83">
        <f>VLOOKUP($C68,Banco!$A$3:$AZ$322,HLOOKUP(AC$2,Banco!$A$1:$AZ$2,2,FALSE),FALSE)</f>
        <v>0</v>
      </c>
      <c r="AD68" s="83">
        <f>VLOOKUP($C68,Banco!$A$3:$AZ$322,HLOOKUP(AD$2,Banco!$A$1:$AZ$2,2,FALSE),FALSE)</f>
        <v>0</v>
      </c>
      <c r="AE68" s="83" t="str">
        <f>VLOOKUP($C68,Banco!$A$3:$AZ$322,HLOOKUP(AE$2,Banco!$A$1:$AZ$2,2,FALSE),FALSE)</f>
        <v>X</v>
      </c>
      <c r="AF68" s="83">
        <f>VLOOKUP($C68,Banco!$A$3:$AZ$322,HLOOKUP(AF$2,Banco!$A$1:$AZ$2,2,FALSE),FALSE)</f>
        <v>0</v>
      </c>
      <c r="AG68" s="83">
        <f>VLOOKUP($C68,Banco!$A$3:$AZ$322,HLOOKUP(AG$2,Banco!$A$1:$AZ$2,2,FALSE),FALSE)</f>
        <v>0</v>
      </c>
    </row>
    <row r="69" spans="1:33" ht="25.5" x14ac:dyDescent="0.2">
      <c r="A69" s="417"/>
      <c r="B69" s="398"/>
      <c r="C69" s="166" t="s">
        <v>100</v>
      </c>
      <c r="D69" s="198" t="s">
        <v>473</v>
      </c>
      <c r="E69" s="31">
        <f>VLOOKUP($C69,Banco!$A$3:$AZ$322,HLOOKUP(E$2,Banco!$A$1:$AZ$2,2,FALSE),FALSE)</f>
        <v>2510</v>
      </c>
      <c r="F69" s="31">
        <f>VLOOKUP($C69,Banco!$A$3:$AZ$322,HLOOKUP(F$2,Banco!$A$1:$AZ$2,2,FALSE),FALSE)</f>
        <v>3450</v>
      </c>
      <c r="G69" s="31">
        <f>VLOOKUP($C69,Banco!$A$3:$AZ$322,HLOOKUP(G$2,Banco!$A$1:$AZ$2,2,FALSE),FALSE)</f>
        <v>2510</v>
      </c>
      <c r="H69" s="118">
        <f>VLOOKUP($C69,Banco!$A$3:$AZ$322,HLOOKUP(H$2,Banco!$A$1:$AZ$2,2,FALSE),FALSE)</f>
        <v>1</v>
      </c>
      <c r="I69" s="31">
        <f>VLOOKUP($C69,Banco!$A$3:$AZ$322,HLOOKUP(I$2,Banco!$A$1:$AZ$2,2,FALSE),FALSE)</f>
        <v>1</v>
      </c>
      <c r="J69" s="31">
        <f>VLOOKUP($C69,Banco!$A$3:$AZ$322,HLOOKUP(J$2,Banco!$A$1:$AZ$2,2,FALSE),FALSE)</f>
        <v>1</v>
      </c>
      <c r="K69" s="31">
        <f>VLOOKUP($C69,Banco!$A$3:$AZ$322,HLOOKUP(K$2,Banco!$A$1:$AZ$2,2,FALSE),FALSE)</f>
        <v>1</v>
      </c>
      <c r="L69" s="31">
        <f>VLOOKUP($C69,Banco!$A$3:$AZ$322,HLOOKUP(L$2,Banco!$A$1:$AZ$2,2,FALSE),FALSE)</f>
        <v>0</v>
      </c>
      <c r="M69" s="118">
        <f>VLOOKUP($C69,Banco!$A$3:$AZ$322,HLOOKUP(M$2,Banco!$A$1:$AZ$2,2,FALSE),FALSE)</f>
        <v>1</v>
      </c>
      <c r="N69" s="31">
        <f>VLOOKUP($C69,Banco!$A$3:$AZ$322,HLOOKUP(N$2,Banco!$A$1:$AZ$2,2,FALSE),FALSE)</f>
        <v>0</v>
      </c>
      <c r="O69" s="31">
        <f>VLOOKUP($C69,Banco!$A$3:$AZ$322,HLOOKUP(O$2,Banco!$A$1:$AZ$2,2,FALSE),FALSE)</f>
        <v>0</v>
      </c>
      <c r="P69" s="31">
        <f>VLOOKUP($C69,Banco!$A$3:$AZ$322,HLOOKUP(P$2,Banco!$A$1:$AZ$2,2,FALSE),FALSE)</f>
        <v>1</v>
      </c>
      <c r="Q69" s="31">
        <f>VLOOKUP($C69,Banco!$A$3:$AZ$322,HLOOKUP(Q$2,Banco!$A$1:$AZ$2,2,FALSE),FALSE)</f>
        <v>0</v>
      </c>
      <c r="R69" s="31">
        <f>VLOOKUP($C69,Banco!$A$3:$AZ$322,HLOOKUP(R$2,Banco!$A$1:$AZ$2,2,FALSE),FALSE)</f>
        <v>0</v>
      </c>
      <c r="S69" s="31">
        <f>VLOOKUP($C69,Banco!$A$3:$AZ$322,HLOOKUP(S$2,Banco!$A$1:$AZ$2,2,FALSE),FALSE)</f>
        <v>6</v>
      </c>
      <c r="T69" s="31">
        <f>VLOOKUP($C69,Banco!$A$3:$AZ$322,HLOOKUP(T$2,Banco!$A$1:$AZ$2,2,FALSE),FALSE)</f>
        <v>6</v>
      </c>
      <c r="U69" s="31" t="str">
        <f>VLOOKUP($C69,Banco!$A$3:$AZ$322,HLOOKUP(U$2,Banco!$A$1:$AZ$2,2,FALSE),FALSE)</f>
        <v>-</v>
      </c>
      <c r="V69" s="31">
        <f>VLOOKUP($C69,Banco!$A$3:$AZ$322,HLOOKUP(V$2,Banco!$A$1:$AZ$2,2,FALSE),FALSE)</f>
        <v>0</v>
      </c>
      <c r="W69" s="31">
        <f>VLOOKUP($C69,Banco!$A$3:$AZ$322,HLOOKUP(W$2,Banco!$A$1:$AZ$2,2,FALSE),FALSE)</f>
        <v>0</v>
      </c>
      <c r="X69" s="31">
        <f>VLOOKUP($C69,Banco!$A$3:$AZ$322,HLOOKUP(X$2,Banco!$A$1:$AZ$2,2,FALSE),FALSE)</f>
        <v>1</v>
      </c>
      <c r="Y69" s="82" t="str">
        <f>VLOOKUP($C69,Banco!$A$3:$AZ$322,HLOOKUP(Y$2,Banco!$A$1:$AZ$2,2,FALSE),FALSE)</f>
        <v>Ref. São Lourenço do Oeste</v>
      </c>
      <c r="Z69" s="82" t="str">
        <f>VLOOKUP($C69,Banco!$A$3:$AZ$322,HLOOKUP(Z$2,Banco!$A$1:$AZ$2,2,FALSE),FALSE)</f>
        <v>X</v>
      </c>
      <c r="AA69" s="82" t="str">
        <f>VLOOKUP($C69,Banco!$A$3:$AZ$322,HLOOKUP(AA$2,Banco!$A$1:$AZ$2,2,FALSE),FALSE)</f>
        <v>Encaminha p/ Quilombo</v>
      </c>
      <c r="AB69" s="82">
        <f>VLOOKUP($C69,Banco!$A$3:$AZ$322,HLOOKUP(AB$2,Banco!$A$1:$AZ$2,2,FALSE),FALSE)</f>
        <v>1</v>
      </c>
      <c r="AC69" s="82">
        <f>VLOOKUP($C69,Banco!$A$3:$AZ$322,HLOOKUP(AC$2,Banco!$A$1:$AZ$2,2,FALSE),FALSE)</f>
        <v>0</v>
      </c>
      <c r="AD69" s="82">
        <f>VLOOKUP($C69,Banco!$A$3:$AZ$322,HLOOKUP(AD$2,Banco!$A$1:$AZ$2,2,FALSE),FALSE)</f>
        <v>0</v>
      </c>
      <c r="AE69" s="82" t="str">
        <f>VLOOKUP($C69,Banco!$A$3:$AZ$322,HLOOKUP(AE$2,Banco!$A$1:$AZ$2,2,FALSE),FALSE)</f>
        <v>X</v>
      </c>
      <c r="AF69" s="82">
        <f>VLOOKUP($C69,Banco!$A$3:$AZ$322,HLOOKUP(AF$2,Banco!$A$1:$AZ$2,2,FALSE),FALSE)</f>
        <v>0</v>
      </c>
      <c r="AG69" s="82">
        <f>VLOOKUP($C69,Banco!$A$3:$AZ$322,HLOOKUP(AG$2,Banco!$A$1:$AZ$2,2,FALSE),FALSE)</f>
        <v>0</v>
      </c>
    </row>
    <row r="70" spans="1:33" x14ac:dyDescent="0.2">
      <c r="A70" s="417"/>
      <c r="B70" s="398"/>
      <c r="C70" s="167" t="s">
        <v>115</v>
      </c>
      <c r="D70" s="198" t="s">
        <v>473</v>
      </c>
      <c r="E70" s="39">
        <f>VLOOKUP($C70,Banco!$A$3:$AZ$322,HLOOKUP(E$2,Banco!$A$1:$AZ$2,2,FALSE),FALSE)</f>
        <v>4704</v>
      </c>
      <c r="F70" s="39">
        <f>VLOOKUP($C70,Banco!$A$3:$AZ$322,HLOOKUP(F$2,Banco!$A$1:$AZ$2,2,FALSE),FALSE)</f>
        <v>6900</v>
      </c>
      <c r="G70" s="39">
        <f>VLOOKUP($C70,Banco!$A$3:$AZ$322,HLOOKUP(G$2,Banco!$A$1:$AZ$2,2,FALSE),FALSE)</f>
        <v>4704</v>
      </c>
      <c r="H70" s="121">
        <f>VLOOKUP($C70,Banco!$A$3:$AZ$322,HLOOKUP(H$2,Banco!$A$1:$AZ$2,2,FALSE),FALSE)</f>
        <v>1</v>
      </c>
      <c r="I70" s="39">
        <f>VLOOKUP($C70,Banco!$A$3:$AZ$322,HLOOKUP(I$2,Banco!$A$1:$AZ$2,2,FALSE),FALSE)</f>
        <v>2</v>
      </c>
      <c r="J70" s="39">
        <f>VLOOKUP($C70,Banco!$A$3:$AZ$322,HLOOKUP(J$2,Banco!$A$1:$AZ$2,2,FALSE),FALSE)</f>
        <v>2</v>
      </c>
      <c r="K70" s="39">
        <f>VLOOKUP($C70,Banco!$A$3:$AZ$322,HLOOKUP(K$2,Banco!$A$1:$AZ$2,2,FALSE),FALSE)</f>
        <v>1</v>
      </c>
      <c r="L70" s="39">
        <f>VLOOKUP($C70,Banco!$A$3:$AZ$322,HLOOKUP(L$2,Banco!$A$1:$AZ$2,2,FALSE),FALSE)</f>
        <v>0</v>
      </c>
      <c r="M70" s="121">
        <f>VLOOKUP($C70,Banco!$A$3:$AZ$322,HLOOKUP(M$2,Banco!$A$1:$AZ$2,2,FALSE),FALSE)</f>
        <v>0.73429999999999995</v>
      </c>
      <c r="N70" s="39">
        <f>VLOOKUP($C70,Banco!$A$3:$AZ$322,HLOOKUP(N$2,Banco!$A$1:$AZ$2,2,FALSE),FALSE)</f>
        <v>0</v>
      </c>
      <c r="O70" s="39">
        <f>VLOOKUP($C70,Banco!$A$3:$AZ$322,HLOOKUP(O$2,Banco!$A$1:$AZ$2,2,FALSE),FALSE)</f>
        <v>0</v>
      </c>
      <c r="P70" s="39">
        <f>VLOOKUP($C70,Banco!$A$3:$AZ$322,HLOOKUP(P$2,Banco!$A$1:$AZ$2,2,FALSE),FALSE)</f>
        <v>2</v>
      </c>
      <c r="Q70" s="39">
        <f>VLOOKUP($C70,Banco!$A$3:$AZ$322,HLOOKUP(Q$2,Banco!$A$1:$AZ$2,2,FALSE),FALSE)</f>
        <v>1</v>
      </c>
      <c r="R70" s="39">
        <f>VLOOKUP($C70,Banco!$A$3:$AZ$322,HLOOKUP(R$2,Banco!$A$1:$AZ$2,2,FALSE),FALSE)</f>
        <v>0</v>
      </c>
      <c r="S70" s="39">
        <f>VLOOKUP($C70,Banco!$A$3:$AZ$322,HLOOKUP(S$2,Banco!$A$1:$AZ$2,2,FALSE),FALSE)</f>
        <v>12</v>
      </c>
      <c r="T70" s="39">
        <f>VLOOKUP($C70,Banco!$A$3:$AZ$322,HLOOKUP(T$2,Banco!$A$1:$AZ$2,2,FALSE),FALSE)</f>
        <v>12</v>
      </c>
      <c r="U70" s="39" t="str">
        <f>VLOOKUP($C70,Banco!$A$3:$AZ$322,HLOOKUP(U$2,Banco!$A$1:$AZ$2,2,FALSE),FALSE)</f>
        <v>-</v>
      </c>
      <c r="V70" s="39">
        <f>VLOOKUP($C70,Banco!$A$3:$AZ$322,HLOOKUP(V$2,Banco!$A$1:$AZ$2,2,FALSE),FALSE)</f>
        <v>0</v>
      </c>
      <c r="W70" s="39">
        <f>VLOOKUP($C70,Banco!$A$3:$AZ$322,HLOOKUP(W$2,Banco!$A$1:$AZ$2,2,FALSE),FALSE)</f>
        <v>0</v>
      </c>
      <c r="X70" s="39">
        <f>VLOOKUP($C70,Banco!$A$3:$AZ$322,HLOOKUP(X$2,Banco!$A$1:$AZ$2,2,FALSE),FALSE)</f>
        <v>1</v>
      </c>
      <c r="Y70" s="83" t="str">
        <f>VLOOKUP($C70,Banco!$A$3:$AZ$322,HLOOKUP(Y$2,Banco!$A$1:$AZ$2,2,FALSE),FALSE)</f>
        <v>Ref. Chapecó</v>
      </c>
      <c r="Z70" s="83">
        <f>VLOOKUP($C70,Banco!$A$3:$AZ$322,HLOOKUP(Z$2,Banco!$A$1:$AZ$2,2,FALSE),FALSE)</f>
        <v>0</v>
      </c>
      <c r="AA70" s="83" t="str">
        <f>VLOOKUP($C70,Banco!$A$3:$AZ$322,HLOOKUP(AA$2,Banco!$A$1:$AZ$2,2,FALSE),FALSE)</f>
        <v>-</v>
      </c>
      <c r="AB70" s="83">
        <f>VLOOKUP($C70,Banco!$A$3:$AZ$322,HLOOKUP(AB$2,Banco!$A$1:$AZ$2,2,FALSE),FALSE)</f>
        <v>0</v>
      </c>
      <c r="AC70" s="83">
        <f>VLOOKUP($C70,Banco!$A$3:$AZ$322,HLOOKUP(AC$2,Banco!$A$1:$AZ$2,2,FALSE),FALSE)</f>
        <v>0</v>
      </c>
      <c r="AD70" s="83">
        <f>VLOOKUP($C70,Banco!$A$3:$AZ$322,HLOOKUP(AD$2,Banco!$A$1:$AZ$2,2,FALSE),FALSE)</f>
        <v>0</v>
      </c>
      <c r="AE70" s="83" t="str">
        <f>VLOOKUP($C70,Banco!$A$3:$AZ$322,HLOOKUP(AE$2,Banco!$A$1:$AZ$2,2,FALSE),FALSE)</f>
        <v>X</v>
      </c>
      <c r="AF70" s="83">
        <f>VLOOKUP($C70,Banco!$A$3:$AZ$322,HLOOKUP(AF$2,Banco!$A$1:$AZ$2,2,FALSE),FALSE)</f>
        <v>0</v>
      </c>
      <c r="AG70" s="83">
        <f>VLOOKUP($C70,Banco!$A$3:$AZ$322,HLOOKUP(AG$2,Banco!$A$1:$AZ$2,2,FALSE),FALSE)</f>
        <v>0</v>
      </c>
    </row>
    <row r="71" spans="1:33" ht="25.5" x14ac:dyDescent="0.2">
      <c r="A71" s="417"/>
      <c r="B71" s="398"/>
      <c r="C71" s="166" t="s">
        <v>132</v>
      </c>
      <c r="D71" s="198" t="s">
        <v>473</v>
      </c>
      <c r="E71" s="31">
        <f>VLOOKUP($C71,Banco!$A$3:$AZ$322,HLOOKUP(E$2,Banco!$A$1:$AZ$2,2,FALSE),FALSE)</f>
        <v>1930</v>
      </c>
      <c r="F71" s="31">
        <f>VLOOKUP($C71,Banco!$A$3:$AZ$322,HLOOKUP(F$2,Banco!$A$1:$AZ$2,2,FALSE),FALSE)</f>
        <v>3450</v>
      </c>
      <c r="G71" s="31">
        <f>VLOOKUP($C71,Banco!$A$3:$AZ$322,HLOOKUP(G$2,Banco!$A$1:$AZ$2,2,FALSE),FALSE)</f>
        <v>1930</v>
      </c>
      <c r="H71" s="118">
        <f>VLOOKUP($C71,Banco!$A$3:$AZ$322,HLOOKUP(H$2,Banco!$A$1:$AZ$2,2,FALSE),FALSE)</f>
        <v>1</v>
      </c>
      <c r="I71" s="31">
        <f>VLOOKUP($C71,Banco!$A$3:$AZ$322,HLOOKUP(I$2,Banco!$A$1:$AZ$2,2,FALSE),FALSE)</f>
        <v>1</v>
      </c>
      <c r="J71" s="31">
        <f>VLOOKUP($C71,Banco!$A$3:$AZ$322,HLOOKUP(J$2,Banco!$A$1:$AZ$2,2,FALSE),FALSE)</f>
        <v>1</v>
      </c>
      <c r="K71" s="31">
        <f>VLOOKUP($C71,Banco!$A$3:$AZ$322,HLOOKUP(K$2,Banco!$A$1:$AZ$2,2,FALSE),FALSE)</f>
        <v>1</v>
      </c>
      <c r="L71" s="31">
        <f>VLOOKUP($C71,Banco!$A$3:$AZ$322,HLOOKUP(L$2,Banco!$A$1:$AZ$2,2,FALSE),FALSE)</f>
        <v>0</v>
      </c>
      <c r="M71" s="118">
        <f>VLOOKUP($C71,Banco!$A$3:$AZ$322,HLOOKUP(M$2,Banco!$A$1:$AZ$2,2,FALSE),FALSE)</f>
        <v>0.30559999999999998</v>
      </c>
      <c r="N71" s="31">
        <f>VLOOKUP($C71,Banco!$A$3:$AZ$322,HLOOKUP(N$2,Banco!$A$1:$AZ$2,2,FALSE),FALSE)</f>
        <v>0</v>
      </c>
      <c r="O71" s="31">
        <f>VLOOKUP($C71,Banco!$A$3:$AZ$322,HLOOKUP(O$2,Banco!$A$1:$AZ$2,2,FALSE),FALSE)</f>
        <v>0</v>
      </c>
      <c r="P71" s="31">
        <f>VLOOKUP($C71,Banco!$A$3:$AZ$322,HLOOKUP(P$2,Banco!$A$1:$AZ$2,2,FALSE),FALSE)</f>
        <v>1</v>
      </c>
      <c r="Q71" s="31">
        <f>VLOOKUP($C71,Banco!$A$3:$AZ$322,HLOOKUP(Q$2,Banco!$A$1:$AZ$2,2,FALSE),FALSE)</f>
        <v>0</v>
      </c>
      <c r="R71" s="31">
        <f>VLOOKUP($C71,Banco!$A$3:$AZ$322,HLOOKUP(R$2,Banco!$A$1:$AZ$2,2,FALSE),FALSE)</f>
        <v>0</v>
      </c>
      <c r="S71" s="31">
        <f>VLOOKUP($C71,Banco!$A$3:$AZ$322,HLOOKUP(S$2,Banco!$A$1:$AZ$2,2,FALSE),FALSE)</f>
        <v>5</v>
      </c>
      <c r="T71" s="31">
        <f>VLOOKUP($C71,Banco!$A$3:$AZ$322,HLOOKUP(T$2,Banco!$A$1:$AZ$2,2,FALSE),FALSE)</f>
        <v>6</v>
      </c>
      <c r="U71" s="31" t="str">
        <f>VLOOKUP($C71,Banco!$A$3:$AZ$322,HLOOKUP(U$2,Banco!$A$1:$AZ$2,2,FALSE),FALSE)</f>
        <v>-</v>
      </c>
      <c r="V71" s="31">
        <f>VLOOKUP($C71,Banco!$A$3:$AZ$322,HLOOKUP(V$2,Banco!$A$1:$AZ$2,2,FALSE),FALSE)</f>
        <v>0</v>
      </c>
      <c r="W71" s="31">
        <f>VLOOKUP($C71,Banco!$A$3:$AZ$322,HLOOKUP(W$2,Banco!$A$1:$AZ$2,2,FALSE),FALSE)</f>
        <v>0</v>
      </c>
      <c r="X71" s="31">
        <f>VLOOKUP($C71,Banco!$A$3:$AZ$322,HLOOKUP(X$2,Banco!$A$1:$AZ$2,2,FALSE),FALSE)</f>
        <v>1</v>
      </c>
      <c r="Y71" s="82" t="str">
        <f>VLOOKUP($C71,Banco!$A$3:$AZ$322,HLOOKUP(Y$2,Banco!$A$1:$AZ$2,2,FALSE),FALSE)</f>
        <v>Ref. São Lourenço do Oeste</v>
      </c>
      <c r="Z71" s="82" t="str">
        <f>VLOOKUP($C71,Banco!$A$3:$AZ$322,HLOOKUP(Z$2,Banco!$A$1:$AZ$2,2,FALSE),FALSE)</f>
        <v>X</v>
      </c>
      <c r="AA71" s="82" t="str">
        <f>VLOOKUP($C71,Banco!$A$3:$AZ$322,HLOOKUP(AA$2,Banco!$A$1:$AZ$2,2,FALSE),FALSE)</f>
        <v>Encaminha p/ Quilombo</v>
      </c>
      <c r="AB71" s="82">
        <f>VLOOKUP($C71,Banco!$A$3:$AZ$322,HLOOKUP(AB$2,Banco!$A$1:$AZ$2,2,FALSE),FALSE)</f>
        <v>1</v>
      </c>
      <c r="AC71" s="82">
        <f>VLOOKUP($C71,Banco!$A$3:$AZ$322,HLOOKUP(AC$2,Banco!$A$1:$AZ$2,2,FALSE),FALSE)</f>
        <v>0</v>
      </c>
      <c r="AD71" s="82">
        <f>VLOOKUP($C71,Banco!$A$3:$AZ$322,HLOOKUP(AD$2,Banco!$A$1:$AZ$2,2,FALSE),FALSE)</f>
        <v>0</v>
      </c>
      <c r="AE71" s="82" t="str">
        <f>VLOOKUP($C71,Banco!$A$3:$AZ$322,HLOOKUP(AE$2,Banco!$A$1:$AZ$2,2,FALSE),FALSE)</f>
        <v>X</v>
      </c>
      <c r="AF71" s="82">
        <f>VLOOKUP($C71,Banco!$A$3:$AZ$322,HLOOKUP(AF$2,Banco!$A$1:$AZ$2,2,FALSE),FALSE)</f>
        <v>0</v>
      </c>
      <c r="AG71" s="82">
        <f>VLOOKUP($C71,Banco!$A$3:$AZ$322,HLOOKUP(AG$2,Banco!$A$1:$AZ$2,2,FALSE),FALSE)</f>
        <v>0</v>
      </c>
    </row>
    <row r="72" spans="1:33" ht="25.5" x14ac:dyDescent="0.2">
      <c r="A72" s="417"/>
      <c r="B72" s="398"/>
      <c r="C72" s="167" t="s">
        <v>145</v>
      </c>
      <c r="D72" s="198" t="s">
        <v>473</v>
      </c>
      <c r="E72" s="39">
        <f>VLOOKUP($C72,Banco!$A$3:$AZ$322,HLOOKUP(E$2,Banco!$A$1:$AZ$2,2,FALSE),FALSE)</f>
        <v>1570</v>
      </c>
      <c r="F72" s="39">
        <f>VLOOKUP($C72,Banco!$A$3:$AZ$322,HLOOKUP(F$2,Banco!$A$1:$AZ$2,2,FALSE),FALSE)</f>
        <v>3450</v>
      </c>
      <c r="G72" s="39">
        <f>VLOOKUP($C72,Banco!$A$3:$AZ$322,HLOOKUP(G$2,Banco!$A$1:$AZ$2,2,FALSE),FALSE)</f>
        <v>1570</v>
      </c>
      <c r="H72" s="121">
        <f>VLOOKUP($C72,Banco!$A$3:$AZ$322,HLOOKUP(H$2,Banco!$A$1:$AZ$2,2,FALSE),FALSE)</f>
        <v>1</v>
      </c>
      <c r="I72" s="39">
        <f>VLOOKUP($C72,Banco!$A$3:$AZ$322,HLOOKUP(I$2,Banco!$A$1:$AZ$2,2,FALSE),FALSE)</f>
        <v>1</v>
      </c>
      <c r="J72" s="39">
        <f>VLOOKUP($C72,Banco!$A$3:$AZ$322,HLOOKUP(J$2,Banco!$A$1:$AZ$2,2,FALSE),FALSE)</f>
        <v>1</v>
      </c>
      <c r="K72" s="39">
        <f>VLOOKUP($C72,Banco!$A$3:$AZ$322,HLOOKUP(K$2,Banco!$A$1:$AZ$2,2,FALSE),FALSE)</f>
        <v>1</v>
      </c>
      <c r="L72" s="39">
        <f>VLOOKUP($C72,Banco!$A$3:$AZ$322,HLOOKUP(L$2,Banco!$A$1:$AZ$2,2,FALSE),FALSE)</f>
        <v>0</v>
      </c>
      <c r="M72" s="121">
        <f>VLOOKUP($C72,Banco!$A$3:$AZ$322,HLOOKUP(M$2,Banco!$A$1:$AZ$2,2,FALSE),FALSE)</f>
        <v>1</v>
      </c>
      <c r="N72" s="39">
        <f>VLOOKUP($C72,Banco!$A$3:$AZ$322,HLOOKUP(N$2,Banco!$A$1:$AZ$2,2,FALSE),FALSE)</f>
        <v>0</v>
      </c>
      <c r="O72" s="39">
        <f>VLOOKUP($C72,Banco!$A$3:$AZ$322,HLOOKUP(O$2,Banco!$A$1:$AZ$2,2,FALSE),FALSE)</f>
        <v>0</v>
      </c>
      <c r="P72" s="39">
        <f>VLOOKUP($C72,Banco!$A$3:$AZ$322,HLOOKUP(P$2,Banco!$A$1:$AZ$2,2,FALSE),FALSE)</f>
        <v>1</v>
      </c>
      <c r="Q72" s="39">
        <f>VLOOKUP($C72,Banco!$A$3:$AZ$322,HLOOKUP(Q$2,Banco!$A$1:$AZ$2,2,FALSE),FALSE)</f>
        <v>0</v>
      </c>
      <c r="R72" s="39">
        <f>VLOOKUP($C72,Banco!$A$3:$AZ$322,HLOOKUP(R$2,Banco!$A$1:$AZ$2,2,FALSE),FALSE)</f>
        <v>0</v>
      </c>
      <c r="S72" s="39">
        <f>VLOOKUP($C72,Banco!$A$3:$AZ$322,HLOOKUP(S$2,Banco!$A$1:$AZ$2,2,FALSE),FALSE)</f>
        <v>4</v>
      </c>
      <c r="T72" s="39">
        <f>VLOOKUP($C72,Banco!$A$3:$AZ$322,HLOOKUP(T$2,Banco!$A$1:$AZ$2,2,FALSE),FALSE)</f>
        <v>5</v>
      </c>
      <c r="U72" s="39" t="str">
        <f>VLOOKUP($C72,Banco!$A$3:$AZ$322,HLOOKUP(U$2,Banco!$A$1:$AZ$2,2,FALSE),FALSE)</f>
        <v>-</v>
      </c>
      <c r="V72" s="39">
        <f>VLOOKUP($C72,Banco!$A$3:$AZ$322,HLOOKUP(V$2,Banco!$A$1:$AZ$2,2,FALSE),FALSE)</f>
        <v>0</v>
      </c>
      <c r="W72" s="39">
        <f>VLOOKUP($C72,Banco!$A$3:$AZ$322,HLOOKUP(W$2,Banco!$A$1:$AZ$2,2,FALSE),FALSE)</f>
        <v>0</v>
      </c>
      <c r="X72" s="39">
        <f>VLOOKUP($C72,Banco!$A$3:$AZ$322,HLOOKUP(X$2,Banco!$A$1:$AZ$2,2,FALSE),FALSE)</f>
        <v>1</v>
      </c>
      <c r="Y72" s="71" t="str">
        <f>VLOOKUP($C72,Banco!$A$3:$AZ$322,HLOOKUP(Y$2,Banco!$A$1:$AZ$2,2,FALSE),FALSE)</f>
        <v>Ref. Pinhalzinho e Ref. São Lourenço do Oeste</v>
      </c>
      <c r="Z72" s="71">
        <f>VLOOKUP($C72,Banco!$A$3:$AZ$322,HLOOKUP(Z$2,Banco!$A$1:$AZ$2,2,FALSE),FALSE)</f>
        <v>0</v>
      </c>
      <c r="AA72" s="71" t="str">
        <f>VLOOKUP($C72,Banco!$A$3:$AZ$322,HLOOKUP(AA$2,Banco!$A$1:$AZ$2,2,FALSE),FALSE)</f>
        <v>Encaminha p/ Quilombo</v>
      </c>
      <c r="AB72" s="71">
        <f>VLOOKUP($C72,Banco!$A$3:$AZ$322,HLOOKUP(AB$2,Banco!$A$1:$AZ$2,2,FALSE),FALSE)</f>
        <v>1</v>
      </c>
      <c r="AC72" s="71">
        <f>VLOOKUP($C72,Banco!$A$3:$AZ$322,HLOOKUP(AC$2,Banco!$A$1:$AZ$2,2,FALSE),FALSE)</f>
        <v>1</v>
      </c>
      <c r="AD72" s="71">
        <f>VLOOKUP($C72,Banco!$A$3:$AZ$322,HLOOKUP(AD$2,Banco!$A$1:$AZ$2,2,FALSE),FALSE)</f>
        <v>0</v>
      </c>
      <c r="AE72" s="71" t="str">
        <f>VLOOKUP($C72,Banco!$A$3:$AZ$322,HLOOKUP(AE$2,Banco!$A$1:$AZ$2,2,FALSE),FALSE)</f>
        <v>X</v>
      </c>
      <c r="AF72" s="71">
        <f>VLOOKUP($C72,Banco!$A$3:$AZ$322,HLOOKUP(AF$2,Banco!$A$1:$AZ$2,2,FALSE),FALSE)</f>
        <v>0</v>
      </c>
      <c r="AG72" s="71">
        <f>VLOOKUP($C72,Banco!$A$3:$AZ$322,HLOOKUP(AG$2,Banco!$A$1:$AZ$2,2,FALSE),FALSE)</f>
        <v>0</v>
      </c>
    </row>
    <row r="73" spans="1:33" x14ac:dyDescent="0.2">
      <c r="A73" s="417"/>
      <c r="B73" s="398"/>
      <c r="C73" s="166" t="s">
        <v>180</v>
      </c>
      <c r="D73" s="198" t="s">
        <v>473</v>
      </c>
      <c r="E73" s="31">
        <f>VLOOKUP($C73,Banco!$A$3:$AZ$322,HLOOKUP(E$2,Banco!$A$1:$AZ$2,2,FALSE),FALSE)</f>
        <v>5019</v>
      </c>
      <c r="F73" s="31">
        <f>VLOOKUP($C73,Banco!$A$3:$AZ$322,HLOOKUP(F$2,Banco!$A$1:$AZ$2,2,FALSE),FALSE)</f>
        <v>6900</v>
      </c>
      <c r="G73" s="31">
        <f>VLOOKUP($C73,Banco!$A$3:$AZ$322,HLOOKUP(G$2,Banco!$A$1:$AZ$2,2,FALSE),FALSE)</f>
        <v>5019</v>
      </c>
      <c r="H73" s="118">
        <f>VLOOKUP($C73,Banco!$A$3:$AZ$322,HLOOKUP(H$2,Banco!$A$1:$AZ$2,2,FALSE),FALSE)</f>
        <v>1</v>
      </c>
      <c r="I73" s="31">
        <f>VLOOKUP($C73,Banco!$A$3:$AZ$322,HLOOKUP(I$2,Banco!$A$1:$AZ$2,2,FALSE),FALSE)</f>
        <v>2</v>
      </c>
      <c r="J73" s="31">
        <f>VLOOKUP($C73,Banco!$A$3:$AZ$322,HLOOKUP(J$2,Banco!$A$1:$AZ$2,2,FALSE),FALSE)</f>
        <v>2</v>
      </c>
      <c r="K73" s="31">
        <f>VLOOKUP($C73,Banco!$A$3:$AZ$322,HLOOKUP(K$2,Banco!$A$1:$AZ$2,2,FALSE),FALSE)</f>
        <v>1</v>
      </c>
      <c r="L73" s="31">
        <f>VLOOKUP($C73,Banco!$A$3:$AZ$322,HLOOKUP(L$2,Banco!$A$1:$AZ$2,2,FALSE),FALSE)</f>
        <v>0</v>
      </c>
      <c r="M73" s="118">
        <f>VLOOKUP($C73,Banco!$A$3:$AZ$322,HLOOKUP(M$2,Banco!$A$1:$AZ$2,2,FALSE),FALSE)</f>
        <v>0.67749999999999999</v>
      </c>
      <c r="N73" s="31">
        <f>VLOOKUP($C73,Banco!$A$3:$AZ$322,HLOOKUP(N$2,Banco!$A$1:$AZ$2,2,FALSE),FALSE)</f>
        <v>0</v>
      </c>
      <c r="O73" s="31">
        <f>VLOOKUP($C73,Banco!$A$3:$AZ$322,HLOOKUP(O$2,Banco!$A$1:$AZ$2,2,FALSE),FALSE)</f>
        <v>0</v>
      </c>
      <c r="P73" s="31">
        <f>VLOOKUP($C73,Banco!$A$3:$AZ$322,HLOOKUP(P$2,Banco!$A$1:$AZ$2,2,FALSE),FALSE)</f>
        <v>1</v>
      </c>
      <c r="Q73" s="31">
        <f>VLOOKUP($C73,Banco!$A$3:$AZ$322,HLOOKUP(Q$2,Banco!$A$1:$AZ$2,2,FALSE),FALSE)</f>
        <v>0</v>
      </c>
      <c r="R73" s="31">
        <f>VLOOKUP($C73,Banco!$A$3:$AZ$322,HLOOKUP(R$2,Banco!$A$1:$AZ$2,2,FALSE),FALSE)</f>
        <v>0</v>
      </c>
      <c r="S73" s="31">
        <f>VLOOKUP($C73,Banco!$A$3:$AZ$322,HLOOKUP(S$2,Banco!$A$1:$AZ$2,2,FALSE),FALSE)</f>
        <v>12</v>
      </c>
      <c r="T73" s="31">
        <f>VLOOKUP($C73,Banco!$A$3:$AZ$322,HLOOKUP(T$2,Banco!$A$1:$AZ$2,2,FALSE),FALSE)</f>
        <v>9</v>
      </c>
      <c r="U73" s="31" t="str">
        <f>VLOOKUP($C73,Banco!$A$3:$AZ$322,HLOOKUP(U$2,Banco!$A$1:$AZ$2,2,FALSE),FALSE)</f>
        <v>-</v>
      </c>
      <c r="V73" s="31">
        <f>VLOOKUP($C73,Banco!$A$3:$AZ$322,HLOOKUP(V$2,Banco!$A$1:$AZ$2,2,FALSE),FALSE)</f>
        <v>0</v>
      </c>
      <c r="W73" s="31">
        <f>VLOOKUP($C73,Banco!$A$3:$AZ$322,HLOOKUP(W$2,Banco!$A$1:$AZ$2,2,FALSE),FALSE)</f>
        <v>0</v>
      </c>
      <c r="X73" s="31">
        <f>VLOOKUP($C73,Banco!$A$3:$AZ$322,HLOOKUP(X$2,Banco!$A$1:$AZ$2,2,FALSE),FALSE)</f>
        <v>1</v>
      </c>
      <c r="Y73" s="82" t="str">
        <f>VLOOKUP($C73,Banco!$A$3:$AZ$322,HLOOKUP(Y$2,Banco!$A$1:$AZ$2,2,FALSE),FALSE)</f>
        <v>Ref. Chapecó</v>
      </c>
      <c r="Z73" s="82" t="str">
        <f>VLOOKUP($C73,Banco!$A$3:$AZ$322,HLOOKUP(Z$2,Banco!$A$1:$AZ$2,2,FALSE),FALSE)</f>
        <v>X</v>
      </c>
      <c r="AA73" s="82" t="str">
        <f>VLOOKUP($C73,Banco!$A$3:$AZ$322,HLOOKUP(AA$2,Banco!$A$1:$AZ$2,2,FALSE),FALSE)</f>
        <v>-</v>
      </c>
      <c r="AB73" s="82">
        <f>VLOOKUP($C73,Banco!$A$3:$AZ$322,HLOOKUP(AB$2,Banco!$A$1:$AZ$2,2,FALSE),FALSE)</f>
        <v>1</v>
      </c>
      <c r="AC73" s="82">
        <f>VLOOKUP($C73,Banco!$A$3:$AZ$322,HLOOKUP(AC$2,Banco!$A$1:$AZ$2,2,FALSE),FALSE)</f>
        <v>1</v>
      </c>
      <c r="AD73" s="82">
        <f>VLOOKUP($C73,Banco!$A$3:$AZ$322,HLOOKUP(AD$2,Banco!$A$1:$AZ$2,2,FALSE),FALSE)</f>
        <v>0</v>
      </c>
      <c r="AE73" s="82" t="str">
        <f>VLOOKUP($C73,Banco!$A$3:$AZ$322,HLOOKUP(AE$2,Banco!$A$1:$AZ$2,2,FALSE),FALSE)</f>
        <v>X</v>
      </c>
      <c r="AF73" s="82">
        <f>VLOOKUP($C73,Banco!$A$3:$AZ$322,HLOOKUP(AF$2,Banco!$A$1:$AZ$2,2,FALSE),FALSE)</f>
        <v>0</v>
      </c>
      <c r="AG73" s="82">
        <f>VLOOKUP($C73,Banco!$A$3:$AZ$322,HLOOKUP(AG$2,Banco!$A$1:$AZ$2,2,FALSE),FALSE)</f>
        <v>0</v>
      </c>
    </row>
    <row r="74" spans="1:33" x14ac:dyDescent="0.2">
      <c r="A74" s="417"/>
      <c r="B74" s="398"/>
      <c r="C74" s="167" t="s">
        <v>181</v>
      </c>
      <c r="D74" s="198" t="s">
        <v>473</v>
      </c>
      <c r="E74" s="39">
        <f>VLOOKUP($C74,Banco!$A$3:$AZ$322,HLOOKUP(E$2,Banco!$A$1:$AZ$2,2,FALSE),FALSE)</f>
        <v>4331</v>
      </c>
      <c r="F74" s="39">
        <f>VLOOKUP($C74,Banco!$A$3:$AZ$322,HLOOKUP(F$2,Banco!$A$1:$AZ$2,2,FALSE),FALSE)</f>
        <v>6900</v>
      </c>
      <c r="G74" s="39">
        <f>VLOOKUP($C74,Banco!$A$3:$AZ$322,HLOOKUP(G$2,Banco!$A$1:$AZ$2,2,FALSE),FALSE)</f>
        <v>4331</v>
      </c>
      <c r="H74" s="121">
        <f>VLOOKUP($C74,Banco!$A$3:$AZ$322,HLOOKUP(H$2,Banco!$A$1:$AZ$2,2,FALSE),FALSE)</f>
        <v>1</v>
      </c>
      <c r="I74" s="39">
        <f>VLOOKUP($C74,Banco!$A$3:$AZ$322,HLOOKUP(I$2,Banco!$A$1:$AZ$2,2,FALSE),FALSE)</f>
        <v>2</v>
      </c>
      <c r="J74" s="39">
        <f>VLOOKUP($C74,Banco!$A$3:$AZ$322,HLOOKUP(J$2,Banco!$A$1:$AZ$2,2,FALSE),FALSE)</f>
        <v>2</v>
      </c>
      <c r="K74" s="39">
        <f>VLOOKUP($C74,Banco!$A$3:$AZ$322,HLOOKUP(K$2,Banco!$A$1:$AZ$2,2,FALSE),FALSE)</f>
        <v>1</v>
      </c>
      <c r="L74" s="39">
        <f>VLOOKUP($C74,Banco!$A$3:$AZ$322,HLOOKUP(L$2,Banco!$A$1:$AZ$2,2,FALSE),FALSE)</f>
        <v>0</v>
      </c>
      <c r="M74" s="121">
        <f>VLOOKUP($C74,Banco!$A$3:$AZ$322,HLOOKUP(M$2,Banco!$A$1:$AZ$2,2,FALSE),FALSE)</f>
        <v>0.79690000000000005</v>
      </c>
      <c r="N74" s="39">
        <f>VLOOKUP($C74,Banco!$A$3:$AZ$322,HLOOKUP(N$2,Banco!$A$1:$AZ$2,2,FALSE),FALSE)</f>
        <v>0</v>
      </c>
      <c r="O74" s="39">
        <f>VLOOKUP($C74,Banco!$A$3:$AZ$322,HLOOKUP(O$2,Banco!$A$1:$AZ$2,2,FALSE),FALSE)</f>
        <v>0</v>
      </c>
      <c r="P74" s="39">
        <f>VLOOKUP($C74,Banco!$A$3:$AZ$322,HLOOKUP(P$2,Banco!$A$1:$AZ$2,2,FALSE),FALSE)</f>
        <v>2</v>
      </c>
      <c r="Q74" s="39">
        <f>VLOOKUP($C74,Banco!$A$3:$AZ$322,HLOOKUP(Q$2,Banco!$A$1:$AZ$2,2,FALSE),FALSE)</f>
        <v>0</v>
      </c>
      <c r="R74" s="39">
        <f>VLOOKUP($C74,Banco!$A$3:$AZ$322,HLOOKUP(R$2,Banco!$A$1:$AZ$2,2,FALSE),FALSE)</f>
        <v>0</v>
      </c>
      <c r="S74" s="39">
        <f>VLOOKUP($C74,Banco!$A$3:$AZ$322,HLOOKUP(S$2,Banco!$A$1:$AZ$2,2,FALSE),FALSE)</f>
        <v>11</v>
      </c>
      <c r="T74" s="39">
        <f>VLOOKUP($C74,Banco!$A$3:$AZ$322,HLOOKUP(T$2,Banco!$A$1:$AZ$2,2,FALSE),FALSE)</f>
        <v>12</v>
      </c>
      <c r="U74" s="39" t="str">
        <f>VLOOKUP($C74,Banco!$A$3:$AZ$322,HLOOKUP(U$2,Banco!$A$1:$AZ$2,2,FALSE),FALSE)</f>
        <v>-</v>
      </c>
      <c r="V74" s="39">
        <f>VLOOKUP($C74,Banco!$A$3:$AZ$322,HLOOKUP(V$2,Banco!$A$1:$AZ$2,2,FALSE),FALSE)</f>
        <v>0</v>
      </c>
      <c r="W74" s="39">
        <f>VLOOKUP($C74,Banco!$A$3:$AZ$322,HLOOKUP(W$2,Banco!$A$1:$AZ$2,2,FALSE),FALSE)</f>
        <v>0</v>
      </c>
      <c r="X74" s="39">
        <f>VLOOKUP($C74,Banco!$A$3:$AZ$322,HLOOKUP(X$2,Banco!$A$1:$AZ$2,2,FALSE),FALSE)</f>
        <v>1</v>
      </c>
      <c r="Y74" s="83" t="str">
        <f>VLOOKUP($C74,Banco!$A$3:$AZ$322,HLOOKUP(Y$2,Banco!$A$1:$AZ$2,2,FALSE),FALSE)</f>
        <v>Ref. Chapecó</v>
      </c>
      <c r="Z74" s="83" t="str">
        <f>VLOOKUP($C74,Banco!$A$3:$AZ$322,HLOOKUP(Z$2,Banco!$A$1:$AZ$2,2,FALSE),FALSE)</f>
        <v>X</v>
      </c>
      <c r="AA74" s="83" t="str">
        <f>VLOOKUP($C74,Banco!$A$3:$AZ$322,HLOOKUP(AA$2,Banco!$A$1:$AZ$2,2,FALSE),FALSE)</f>
        <v>-</v>
      </c>
      <c r="AB74" s="83">
        <f>VLOOKUP($C74,Banco!$A$3:$AZ$322,HLOOKUP(AB$2,Banco!$A$1:$AZ$2,2,FALSE),FALSE)</f>
        <v>0</v>
      </c>
      <c r="AC74" s="83">
        <f>VLOOKUP($C74,Banco!$A$3:$AZ$322,HLOOKUP(AC$2,Banco!$A$1:$AZ$2,2,FALSE),FALSE)</f>
        <v>0</v>
      </c>
      <c r="AD74" s="83">
        <f>VLOOKUP($C74,Banco!$A$3:$AZ$322,HLOOKUP(AD$2,Banco!$A$1:$AZ$2,2,FALSE),FALSE)</f>
        <v>0</v>
      </c>
      <c r="AE74" s="83" t="str">
        <f>VLOOKUP($C74,Banco!$A$3:$AZ$322,HLOOKUP(AE$2,Banco!$A$1:$AZ$2,2,FALSE),FALSE)</f>
        <v>X</v>
      </c>
      <c r="AF74" s="83">
        <f>VLOOKUP($C74,Banco!$A$3:$AZ$322,HLOOKUP(AF$2,Banco!$A$1:$AZ$2,2,FALSE),FALSE)</f>
        <v>0</v>
      </c>
      <c r="AG74" s="83">
        <f>VLOOKUP($C74,Banco!$A$3:$AZ$322,HLOOKUP(AG$2,Banco!$A$1:$AZ$2,2,FALSE),FALSE)</f>
        <v>0</v>
      </c>
    </row>
    <row r="75" spans="1:33" x14ac:dyDescent="0.2">
      <c r="A75" s="417"/>
      <c r="B75" s="398"/>
      <c r="C75" s="166" t="s">
        <v>189</v>
      </c>
      <c r="D75" s="198" t="s">
        <v>473</v>
      </c>
      <c r="E75" s="31">
        <f>VLOOKUP($C75,Banco!$A$3:$AZ$322,HLOOKUP(E$2,Banco!$A$1:$AZ$2,2,FALSE),FALSE)</f>
        <v>1505</v>
      </c>
      <c r="F75" s="31">
        <f>VLOOKUP($C75,Banco!$A$3:$AZ$322,HLOOKUP(F$2,Banco!$A$1:$AZ$2,2,FALSE),FALSE)</f>
        <v>3450</v>
      </c>
      <c r="G75" s="31">
        <f>VLOOKUP($C75,Banco!$A$3:$AZ$322,HLOOKUP(G$2,Banco!$A$1:$AZ$2,2,FALSE),FALSE)</f>
        <v>1505</v>
      </c>
      <c r="H75" s="118">
        <f>VLOOKUP($C75,Banco!$A$3:$AZ$322,HLOOKUP(H$2,Banco!$A$1:$AZ$2,2,FALSE),FALSE)</f>
        <v>1</v>
      </c>
      <c r="I75" s="31">
        <f>VLOOKUP($C75,Banco!$A$3:$AZ$322,HLOOKUP(I$2,Banco!$A$1:$AZ$2,2,FALSE),FALSE)</f>
        <v>1</v>
      </c>
      <c r="J75" s="31">
        <f>VLOOKUP($C75,Banco!$A$3:$AZ$322,HLOOKUP(J$2,Banco!$A$1:$AZ$2,2,FALSE),FALSE)</f>
        <v>1</v>
      </c>
      <c r="K75" s="31">
        <f>VLOOKUP($C75,Banco!$A$3:$AZ$322,HLOOKUP(K$2,Banco!$A$1:$AZ$2,2,FALSE),FALSE)</f>
        <v>1</v>
      </c>
      <c r="L75" s="31">
        <f>VLOOKUP($C75,Banco!$A$3:$AZ$322,HLOOKUP(L$2,Banco!$A$1:$AZ$2,2,FALSE),FALSE)</f>
        <v>0</v>
      </c>
      <c r="M75" s="118">
        <f>VLOOKUP($C75,Banco!$A$3:$AZ$322,HLOOKUP(M$2,Banco!$A$1:$AZ$2,2,FALSE),FALSE)</f>
        <v>1</v>
      </c>
      <c r="N75" s="31">
        <f>VLOOKUP($C75,Banco!$A$3:$AZ$322,HLOOKUP(N$2,Banco!$A$1:$AZ$2,2,FALSE),FALSE)</f>
        <v>0</v>
      </c>
      <c r="O75" s="31">
        <f>VLOOKUP($C75,Banco!$A$3:$AZ$322,HLOOKUP(O$2,Banco!$A$1:$AZ$2,2,FALSE),FALSE)</f>
        <v>0</v>
      </c>
      <c r="P75" s="31">
        <f>VLOOKUP($C75,Banco!$A$3:$AZ$322,HLOOKUP(P$2,Banco!$A$1:$AZ$2,2,FALSE),FALSE)</f>
        <v>1</v>
      </c>
      <c r="Q75" s="31">
        <f>VLOOKUP($C75,Banco!$A$3:$AZ$322,HLOOKUP(Q$2,Banco!$A$1:$AZ$2,2,FALSE),FALSE)</f>
        <v>0</v>
      </c>
      <c r="R75" s="31">
        <f>VLOOKUP($C75,Banco!$A$3:$AZ$322,HLOOKUP(R$2,Banco!$A$1:$AZ$2,2,FALSE),FALSE)</f>
        <v>0</v>
      </c>
      <c r="S75" s="31">
        <f>VLOOKUP($C75,Banco!$A$3:$AZ$322,HLOOKUP(S$2,Banco!$A$1:$AZ$2,2,FALSE),FALSE)</f>
        <v>4</v>
      </c>
      <c r="T75" s="31">
        <f>VLOOKUP($C75,Banco!$A$3:$AZ$322,HLOOKUP(T$2,Banco!$A$1:$AZ$2,2,FALSE),FALSE)</f>
        <v>5</v>
      </c>
      <c r="U75" s="31" t="str">
        <f>VLOOKUP($C75,Banco!$A$3:$AZ$322,HLOOKUP(U$2,Banco!$A$1:$AZ$2,2,FALSE),FALSE)</f>
        <v>-</v>
      </c>
      <c r="V75" s="31">
        <f>VLOOKUP($C75,Banco!$A$3:$AZ$322,HLOOKUP(V$2,Banco!$A$1:$AZ$2,2,FALSE),FALSE)</f>
        <v>0</v>
      </c>
      <c r="W75" s="31">
        <f>VLOOKUP($C75,Banco!$A$3:$AZ$322,HLOOKUP(W$2,Banco!$A$1:$AZ$2,2,FALSE),FALSE)</f>
        <v>0</v>
      </c>
      <c r="X75" s="31">
        <f>VLOOKUP($C75,Banco!$A$3:$AZ$322,HLOOKUP(X$2,Banco!$A$1:$AZ$2,2,FALSE),FALSE)</f>
        <v>1</v>
      </c>
      <c r="Y75" s="82" t="str">
        <f>VLOOKUP($C75,Banco!$A$3:$AZ$322,HLOOKUP(Y$2,Banco!$A$1:$AZ$2,2,FALSE),FALSE)</f>
        <v>Ref. Chapecó</v>
      </c>
      <c r="Z75" s="82" t="str">
        <f>VLOOKUP($C75,Banco!$A$3:$AZ$322,HLOOKUP(Z$2,Banco!$A$1:$AZ$2,2,FALSE),FALSE)</f>
        <v>X</v>
      </c>
      <c r="AA75" s="82" t="str">
        <f>VLOOKUP($C75,Banco!$A$3:$AZ$322,HLOOKUP(AA$2,Banco!$A$1:$AZ$2,2,FALSE),FALSE)</f>
        <v>-</v>
      </c>
      <c r="AB75" s="82">
        <f>VLOOKUP($C75,Banco!$A$3:$AZ$322,HLOOKUP(AB$2,Banco!$A$1:$AZ$2,2,FALSE),FALSE)</f>
        <v>0</v>
      </c>
      <c r="AC75" s="82">
        <f>VLOOKUP($C75,Banco!$A$3:$AZ$322,HLOOKUP(AC$2,Banco!$A$1:$AZ$2,2,FALSE),FALSE)</f>
        <v>0</v>
      </c>
      <c r="AD75" s="82">
        <f>VLOOKUP($C75,Banco!$A$3:$AZ$322,HLOOKUP(AD$2,Banco!$A$1:$AZ$2,2,FALSE),FALSE)</f>
        <v>0</v>
      </c>
      <c r="AE75" s="82" t="str">
        <f>VLOOKUP($C75,Banco!$A$3:$AZ$322,HLOOKUP(AE$2,Banco!$A$1:$AZ$2,2,FALSE),FALSE)</f>
        <v>X</v>
      </c>
      <c r="AF75" s="82">
        <f>VLOOKUP($C75,Banco!$A$3:$AZ$322,HLOOKUP(AF$2,Banco!$A$1:$AZ$2,2,FALSE),FALSE)</f>
        <v>0</v>
      </c>
      <c r="AG75" s="82">
        <f>VLOOKUP($C75,Banco!$A$3:$AZ$322,HLOOKUP(AG$2,Banco!$A$1:$AZ$2,2,FALSE),FALSE)</f>
        <v>0</v>
      </c>
    </row>
    <row r="76" spans="1:33" ht="30" customHeight="1" x14ac:dyDescent="0.2">
      <c r="A76" s="417"/>
      <c r="B76" s="398"/>
      <c r="C76" s="167" t="s">
        <v>194</v>
      </c>
      <c r="D76" s="198" t="s">
        <v>471</v>
      </c>
      <c r="E76" s="39">
        <f>VLOOKUP($C76,Banco!$A$3:$AZ$322,HLOOKUP(E$2,Banco!$A$1:$AZ$2,2,FALSE),FALSE)</f>
        <v>16169</v>
      </c>
      <c r="F76" s="39">
        <f>VLOOKUP($C76,Banco!$A$3:$AZ$322,HLOOKUP(F$2,Banco!$A$1:$AZ$2,2,FALSE),FALSE)</f>
        <v>17250</v>
      </c>
      <c r="G76" s="39">
        <f>VLOOKUP($C76,Banco!$A$3:$AZ$322,HLOOKUP(G$2,Banco!$A$1:$AZ$2,2,FALSE),FALSE)</f>
        <v>16169</v>
      </c>
      <c r="H76" s="121">
        <f>VLOOKUP($C76,Banco!$A$3:$AZ$322,HLOOKUP(H$2,Banco!$A$1:$AZ$2,2,FALSE),FALSE)</f>
        <v>1</v>
      </c>
      <c r="I76" s="39">
        <f>VLOOKUP($C76,Banco!$A$3:$AZ$322,HLOOKUP(I$2,Banco!$A$1:$AZ$2,2,FALSE),FALSE)</f>
        <v>8</v>
      </c>
      <c r="J76" s="39">
        <f>VLOOKUP($C76,Banco!$A$3:$AZ$322,HLOOKUP(J$2,Banco!$A$1:$AZ$2,2,FALSE),FALSE)</f>
        <v>5</v>
      </c>
      <c r="K76" s="39">
        <f>VLOOKUP($C76,Banco!$A$3:$AZ$322,HLOOKUP(K$2,Banco!$A$1:$AZ$2,2,FALSE),FALSE)</f>
        <v>2</v>
      </c>
      <c r="L76" s="39">
        <f>VLOOKUP($C76,Banco!$A$3:$AZ$322,HLOOKUP(L$2,Banco!$A$1:$AZ$2,2,FALSE),FALSE)</f>
        <v>0</v>
      </c>
      <c r="M76" s="121">
        <f>VLOOKUP($C76,Banco!$A$3:$AZ$322,HLOOKUP(M$2,Banco!$A$1:$AZ$2,2,FALSE),FALSE)</f>
        <v>0.42699999999999999</v>
      </c>
      <c r="N76" s="39">
        <f>VLOOKUP($C76,Banco!$A$3:$AZ$322,HLOOKUP(N$2,Banco!$A$1:$AZ$2,2,FALSE),FALSE)</f>
        <v>0</v>
      </c>
      <c r="O76" s="39">
        <f>VLOOKUP($C76,Banco!$A$3:$AZ$322,HLOOKUP(O$2,Banco!$A$1:$AZ$2,2,FALSE),FALSE)</f>
        <v>0</v>
      </c>
      <c r="P76" s="39">
        <f>VLOOKUP($C76,Banco!$A$3:$AZ$322,HLOOKUP(P$2,Banco!$A$1:$AZ$2,2,FALSE),FALSE)</f>
        <v>5</v>
      </c>
      <c r="Q76" s="39">
        <f>VLOOKUP($C76,Banco!$A$3:$AZ$322,HLOOKUP(Q$2,Banco!$A$1:$AZ$2,2,FALSE),FALSE)</f>
        <v>0</v>
      </c>
      <c r="R76" s="39">
        <f>VLOOKUP($C76,Banco!$A$3:$AZ$322,HLOOKUP(R$2,Banco!$A$1:$AZ$2,2,FALSE),FALSE)</f>
        <v>0</v>
      </c>
      <c r="S76" s="39">
        <f>VLOOKUP($C76,Banco!$A$3:$AZ$322,HLOOKUP(S$2,Banco!$A$1:$AZ$2,2,FALSE),FALSE)</f>
        <v>41</v>
      </c>
      <c r="T76" s="39">
        <f>VLOOKUP($C76,Banco!$A$3:$AZ$322,HLOOKUP(T$2,Banco!$A$1:$AZ$2,2,FALSE),FALSE)</f>
        <v>31</v>
      </c>
      <c r="U76" s="39" t="str">
        <f>VLOOKUP($C76,Banco!$A$3:$AZ$322,HLOOKUP(U$2,Banco!$A$1:$AZ$2,2,FALSE),FALSE)</f>
        <v>-</v>
      </c>
      <c r="V76" s="39">
        <f>VLOOKUP($C76,Banco!$A$3:$AZ$322,HLOOKUP(V$2,Banco!$A$1:$AZ$2,2,FALSE),FALSE)</f>
        <v>0</v>
      </c>
      <c r="W76" s="39">
        <f>VLOOKUP($C76,Banco!$A$3:$AZ$322,HLOOKUP(W$2,Banco!$A$1:$AZ$2,2,FALSE),FALSE)</f>
        <v>1</v>
      </c>
      <c r="X76" s="39">
        <f>VLOOKUP($C76,Banco!$A$3:$AZ$322,HLOOKUP(X$2,Banco!$A$1:$AZ$2,2,FALSE),FALSE)</f>
        <v>0</v>
      </c>
      <c r="Y76" s="83" t="str">
        <f>VLOOKUP($C76,Banco!$A$3:$AZ$322,HLOOKUP(Y$2,Banco!$A$1:$AZ$2,2,FALSE),FALSE)</f>
        <v>Sede Palmitos</v>
      </c>
      <c r="Z76" s="83" t="str">
        <f>VLOOKUP($C76,Banco!$A$3:$AZ$322,HLOOKUP(Z$2,Banco!$A$1:$AZ$2,2,FALSE),FALSE)</f>
        <v>X</v>
      </c>
      <c r="AA76" s="327" t="str">
        <f>VLOOKUP($C76,Banco!$A$3:$AZ$322,HLOOKUP(AA$2,Banco!$A$1:$AZ$2,2,FALSE),FALSE)</f>
        <v>CAPS I - Microrregional</v>
      </c>
      <c r="AB76" s="83">
        <f>VLOOKUP($C76,Banco!$A$3:$AZ$322,HLOOKUP(AB$2,Banco!$A$1:$AZ$2,2,FALSE),FALSE)</f>
        <v>0</v>
      </c>
      <c r="AC76" s="83">
        <f>VLOOKUP($C76,Banco!$A$3:$AZ$322,HLOOKUP(AC$2,Banco!$A$1:$AZ$2,2,FALSE),FALSE)</f>
        <v>0</v>
      </c>
      <c r="AD76" s="83">
        <f>VLOOKUP($C76,Banco!$A$3:$AZ$322,HLOOKUP(AD$2,Banco!$A$1:$AZ$2,2,FALSE),FALSE)</f>
        <v>0</v>
      </c>
      <c r="AE76" s="83" t="str">
        <f>VLOOKUP($C76,Banco!$A$3:$AZ$322,HLOOKUP(AE$2,Banco!$A$1:$AZ$2,2,FALSE),FALSE)</f>
        <v>X</v>
      </c>
      <c r="AF76" s="83">
        <f>VLOOKUP($C76,Banco!$A$3:$AZ$322,HLOOKUP(AF$2,Banco!$A$1:$AZ$2,2,FALSE),FALSE)</f>
        <v>0</v>
      </c>
      <c r="AG76" s="83">
        <f>VLOOKUP($C76,Banco!$A$3:$AZ$322,HLOOKUP(AG$2,Banco!$A$1:$AZ$2,2,FALSE),FALSE)</f>
        <v>0</v>
      </c>
    </row>
    <row r="77" spans="1:33" x14ac:dyDescent="0.2">
      <c r="A77" s="417"/>
      <c r="B77" s="398"/>
      <c r="C77" s="166" t="s">
        <v>204</v>
      </c>
      <c r="D77" s="198" t="s">
        <v>471</v>
      </c>
      <c r="E77" s="31">
        <f>VLOOKUP($C77,Banco!$A$3:$AZ$322,HLOOKUP(E$2,Banco!$A$1:$AZ$2,2,FALSE),FALSE)</f>
        <v>20313</v>
      </c>
      <c r="F77" s="31">
        <f>VLOOKUP($C77,Banco!$A$3:$AZ$322,HLOOKUP(F$2,Banco!$A$1:$AZ$2,2,FALSE),FALSE)</f>
        <v>24150</v>
      </c>
      <c r="G77" s="31">
        <f>VLOOKUP($C77,Banco!$A$3:$AZ$322,HLOOKUP(G$2,Banco!$A$1:$AZ$2,2,FALSE),FALSE)</f>
        <v>20313</v>
      </c>
      <c r="H77" s="118">
        <f>VLOOKUP($C77,Banco!$A$3:$AZ$322,HLOOKUP(H$2,Banco!$A$1:$AZ$2,2,FALSE),FALSE)</f>
        <v>1</v>
      </c>
      <c r="I77" s="31">
        <f>VLOOKUP($C77,Banco!$A$3:$AZ$322,HLOOKUP(I$2,Banco!$A$1:$AZ$2,2,FALSE),FALSE)</f>
        <v>10</v>
      </c>
      <c r="J77" s="31">
        <f>VLOOKUP($C77,Banco!$A$3:$AZ$322,HLOOKUP(J$2,Banco!$A$1:$AZ$2,2,FALSE),FALSE)</f>
        <v>7</v>
      </c>
      <c r="K77" s="31">
        <f>VLOOKUP($C77,Banco!$A$3:$AZ$322,HLOOKUP(K$2,Banco!$A$1:$AZ$2,2,FALSE),FALSE)</f>
        <v>5</v>
      </c>
      <c r="L77" s="31">
        <f>VLOOKUP($C77,Banco!$A$3:$AZ$322,HLOOKUP(L$2,Banco!$A$1:$AZ$2,2,FALSE),FALSE)</f>
        <v>0</v>
      </c>
      <c r="M77" s="118">
        <f>VLOOKUP($C77,Banco!$A$3:$AZ$322,HLOOKUP(M$2,Banco!$A$1:$AZ$2,2,FALSE),FALSE)</f>
        <v>0.83279999999999998</v>
      </c>
      <c r="N77" s="31">
        <f>VLOOKUP($C77,Banco!$A$3:$AZ$322,HLOOKUP(N$2,Banco!$A$1:$AZ$2,2,FALSE),FALSE)</f>
        <v>0</v>
      </c>
      <c r="O77" s="31">
        <f>VLOOKUP($C77,Banco!$A$3:$AZ$322,HLOOKUP(O$2,Banco!$A$1:$AZ$2,2,FALSE),FALSE)</f>
        <v>0</v>
      </c>
      <c r="P77" s="31">
        <f>VLOOKUP($C77,Banco!$A$3:$AZ$322,HLOOKUP(P$2,Banco!$A$1:$AZ$2,2,FALSE),FALSE)</f>
        <v>4</v>
      </c>
      <c r="Q77" s="31">
        <f>VLOOKUP($C77,Banco!$A$3:$AZ$322,HLOOKUP(Q$2,Banco!$A$1:$AZ$2,2,FALSE),FALSE)</f>
        <v>0</v>
      </c>
      <c r="R77" s="31">
        <f>VLOOKUP($C77,Banco!$A$3:$AZ$322,HLOOKUP(R$2,Banco!$A$1:$AZ$2,2,FALSE),FALSE)</f>
        <v>0</v>
      </c>
      <c r="S77" s="31">
        <f>VLOOKUP($C77,Banco!$A$3:$AZ$322,HLOOKUP(S$2,Banco!$A$1:$AZ$2,2,FALSE),FALSE)</f>
        <v>48</v>
      </c>
      <c r="T77" s="31">
        <f>VLOOKUP($C77,Banco!$A$3:$AZ$322,HLOOKUP(T$2,Banco!$A$1:$AZ$2,2,FALSE),FALSE)</f>
        <v>42</v>
      </c>
      <c r="U77" s="31" t="str">
        <f>VLOOKUP($C77,Banco!$A$3:$AZ$322,HLOOKUP(U$2,Banco!$A$1:$AZ$2,2,FALSE),FALSE)</f>
        <v>-</v>
      </c>
      <c r="V77" s="31">
        <f>VLOOKUP($C77,Banco!$A$3:$AZ$322,HLOOKUP(V$2,Banco!$A$1:$AZ$2,2,FALSE),FALSE)</f>
        <v>0</v>
      </c>
      <c r="W77" s="31">
        <f>VLOOKUP($C77,Banco!$A$3:$AZ$322,HLOOKUP(W$2,Banco!$A$1:$AZ$2,2,FALSE),FALSE)</f>
        <v>1</v>
      </c>
      <c r="X77" s="31">
        <f>VLOOKUP($C77,Banco!$A$3:$AZ$322,HLOOKUP(X$2,Banco!$A$1:$AZ$2,2,FALSE),FALSE)</f>
        <v>0</v>
      </c>
      <c r="Y77" s="82" t="str">
        <f>VLOOKUP($C77,Banco!$A$3:$AZ$322,HLOOKUP(Y$2,Banco!$A$1:$AZ$2,2,FALSE),FALSE)</f>
        <v>Sede Pinhalzinho</v>
      </c>
      <c r="Z77" s="82" t="str">
        <f>VLOOKUP($C77,Banco!$A$3:$AZ$322,HLOOKUP(Z$2,Banco!$A$1:$AZ$2,2,FALSE),FALSE)</f>
        <v>X</v>
      </c>
      <c r="AA77" s="82" t="str">
        <f>VLOOKUP($C77,Banco!$A$3:$AZ$322,HLOOKUP(AA$2,Banco!$A$1:$AZ$2,2,FALSE),FALSE)</f>
        <v>-</v>
      </c>
      <c r="AB77" s="82">
        <f>VLOOKUP($C77,Banco!$A$3:$AZ$322,HLOOKUP(AB$2,Banco!$A$1:$AZ$2,2,FALSE),FALSE)</f>
        <v>0</v>
      </c>
      <c r="AC77" s="82">
        <f>VLOOKUP($C77,Banco!$A$3:$AZ$322,HLOOKUP(AC$2,Banco!$A$1:$AZ$2,2,FALSE),FALSE)</f>
        <v>2</v>
      </c>
      <c r="AD77" s="82">
        <f>VLOOKUP($C77,Banco!$A$3:$AZ$322,HLOOKUP(AD$2,Banco!$A$1:$AZ$2,2,FALSE),FALSE)</f>
        <v>0</v>
      </c>
      <c r="AE77" s="82" t="str">
        <f>VLOOKUP($C77,Banco!$A$3:$AZ$322,HLOOKUP(AE$2,Banco!$A$1:$AZ$2,2,FALSE),FALSE)</f>
        <v>X</v>
      </c>
      <c r="AF77" s="82">
        <f>VLOOKUP($C77,Banco!$A$3:$AZ$322,HLOOKUP(AF$2,Banco!$A$1:$AZ$2,2,FALSE),FALSE)</f>
        <v>0</v>
      </c>
      <c r="AG77" s="82">
        <f>VLOOKUP($C77,Banco!$A$3:$AZ$322,HLOOKUP(AG$2,Banco!$A$1:$AZ$2,2,FALSE),FALSE)</f>
        <v>0</v>
      </c>
    </row>
    <row r="78" spans="1:33" ht="25.5" x14ac:dyDescent="0.2">
      <c r="A78" s="417"/>
      <c r="B78" s="398"/>
      <c r="C78" s="167" t="s">
        <v>207</v>
      </c>
      <c r="D78" s="198" t="s">
        <v>473</v>
      </c>
      <c r="E78" s="39">
        <f>VLOOKUP($C78,Banco!$A$3:$AZ$322,HLOOKUP(E$2,Banco!$A$1:$AZ$2,2,FALSE),FALSE)</f>
        <v>2870</v>
      </c>
      <c r="F78" s="39">
        <f>VLOOKUP($C78,Banco!$A$3:$AZ$322,HLOOKUP(F$2,Banco!$A$1:$AZ$2,2,FALSE),FALSE)</f>
        <v>3450</v>
      </c>
      <c r="G78" s="39">
        <f>VLOOKUP($C78,Banco!$A$3:$AZ$322,HLOOKUP(G$2,Banco!$A$1:$AZ$2,2,FALSE),FALSE)</f>
        <v>2870</v>
      </c>
      <c r="H78" s="121">
        <f>VLOOKUP($C78,Banco!$A$3:$AZ$322,HLOOKUP(H$2,Banco!$A$1:$AZ$2,2,FALSE),FALSE)</f>
        <v>1</v>
      </c>
      <c r="I78" s="39">
        <f>VLOOKUP($C78,Banco!$A$3:$AZ$322,HLOOKUP(I$2,Banco!$A$1:$AZ$2,2,FALSE),FALSE)</f>
        <v>1</v>
      </c>
      <c r="J78" s="39">
        <f>VLOOKUP($C78,Banco!$A$3:$AZ$322,HLOOKUP(J$2,Banco!$A$1:$AZ$2,2,FALSE),FALSE)</f>
        <v>1</v>
      </c>
      <c r="K78" s="39">
        <f>VLOOKUP($C78,Banco!$A$3:$AZ$322,HLOOKUP(K$2,Banco!$A$1:$AZ$2,2,FALSE),FALSE)</f>
        <v>1</v>
      </c>
      <c r="L78" s="39">
        <f>VLOOKUP($C78,Banco!$A$3:$AZ$322,HLOOKUP(L$2,Banco!$A$1:$AZ$2,2,FALSE),FALSE)</f>
        <v>0</v>
      </c>
      <c r="M78" s="121">
        <f>VLOOKUP($C78,Banco!$A$3:$AZ$322,HLOOKUP(M$2,Banco!$A$1:$AZ$2,2,FALSE),FALSE)</f>
        <v>1</v>
      </c>
      <c r="N78" s="39">
        <f>VLOOKUP($C78,Banco!$A$3:$AZ$322,HLOOKUP(N$2,Banco!$A$1:$AZ$2,2,FALSE),FALSE)</f>
        <v>0</v>
      </c>
      <c r="O78" s="39">
        <f>VLOOKUP($C78,Banco!$A$3:$AZ$322,HLOOKUP(O$2,Banco!$A$1:$AZ$2,2,FALSE),FALSE)</f>
        <v>0</v>
      </c>
      <c r="P78" s="39">
        <f>VLOOKUP($C78,Banco!$A$3:$AZ$322,HLOOKUP(P$2,Banco!$A$1:$AZ$2,2,FALSE),FALSE)</f>
        <v>1</v>
      </c>
      <c r="Q78" s="39">
        <f>VLOOKUP($C78,Banco!$A$3:$AZ$322,HLOOKUP(Q$2,Banco!$A$1:$AZ$2,2,FALSE),FALSE)</f>
        <v>0</v>
      </c>
      <c r="R78" s="39">
        <f>VLOOKUP($C78,Banco!$A$3:$AZ$322,HLOOKUP(R$2,Banco!$A$1:$AZ$2,2,FALSE),FALSE)</f>
        <v>0</v>
      </c>
      <c r="S78" s="39">
        <f>VLOOKUP($C78,Banco!$A$3:$AZ$322,HLOOKUP(S$2,Banco!$A$1:$AZ$2,2,FALSE),FALSE)</f>
        <v>7</v>
      </c>
      <c r="T78" s="39">
        <f>VLOOKUP($C78,Banco!$A$3:$AZ$322,HLOOKUP(T$2,Banco!$A$1:$AZ$2,2,FALSE),FALSE)</f>
        <v>5</v>
      </c>
      <c r="U78" s="39" t="str">
        <f>VLOOKUP($C78,Banco!$A$3:$AZ$322,HLOOKUP(U$2,Banco!$A$1:$AZ$2,2,FALSE),FALSE)</f>
        <v>-</v>
      </c>
      <c r="V78" s="39">
        <f>VLOOKUP($C78,Banco!$A$3:$AZ$322,HLOOKUP(V$2,Banco!$A$1:$AZ$2,2,FALSE),FALSE)</f>
        <v>0</v>
      </c>
      <c r="W78" s="39">
        <f>VLOOKUP($C78,Banco!$A$3:$AZ$322,HLOOKUP(W$2,Banco!$A$1:$AZ$2,2,FALSE),FALSE)</f>
        <v>0</v>
      </c>
      <c r="X78" s="39">
        <f>VLOOKUP($C78,Banco!$A$3:$AZ$322,HLOOKUP(X$2,Banco!$A$1:$AZ$2,2,FALSE),FALSE)</f>
        <v>1</v>
      </c>
      <c r="Y78" s="71" t="str">
        <f>VLOOKUP($C78,Banco!$A$3:$AZ$322,HLOOKUP(Y$2,Banco!$A$1:$AZ$2,2,FALSE),FALSE)</f>
        <v>Ref. Chapecó</v>
      </c>
      <c r="Z78" s="71">
        <f>VLOOKUP($C78,Banco!$A$3:$AZ$322,HLOOKUP(Z$2,Banco!$A$1:$AZ$2,2,FALSE),FALSE)</f>
        <v>0</v>
      </c>
      <c r="AA78" s="71" t="str">
        <f>VLOOKUP($C78,Banco!$A$3:$AZ$322,HLOOKUP(AA$2,Banco!$A$1:$AZ$2,2,FALSE),FALSE)</f>
        <v>Encaminha p/ São Carlos</v>
      </c>
      <c r="AB78" s="71">
        <f>VLOOKUP($C78,Banco!$A$3:$AZ$322,HLOOKUP(AB$2,Banco!$A$1:$AZ$2,2,FALSE),FALSE)</f>
        <v>1</v>
      </c>
      <c r="AC78" s="71">
        <f>VLOOKUP($C78,Banco!$A$3:$AZ$322,HLOOKUP(AC$2,Banco!$A$1:$AZ$2,2,FALSE),FALSE)</f>
        <v>0</v>
      </c>
      <c r="AD78" s="71">
        <f>VLOOKUP($C78,Banco!$A$3:$AZ$322,HLOOKUP(AD$2,Banco!$A$1:$AZ$2,2,FALSE),FALSE)</f>
        <v>0</v>
      </c>
      <c r="AE78" s="71" t="str">
        <f>VLOOKUP($C78,Banco!$A$3:$AZ$322,HLOOKUP(AE$2,Banco!$A$1:$AZ$2,2,FALSE),FALSE)</f>
        <v>X</v>
      </c>
      <c r="AF78" s="71">
        <f>VLOOKUP($C78,Banco!$A$3:$AZ$322,HLOOKUP(AF$2,Banco!$A$1:$AZ$2,2,FALSE),FALSE)</f>
        <v>0</v>
      </c>
      <c r="AG78" s="71">
        <f>VLOOKUP($C78,Banco!$A$3:$AZ$322,HLOOKUP(AG$2,Banco!$A$1:$AZ$2,2,FALSE),FALSE)</f>
        <v>0</v>
      </c>
    </row>
    <row r="79" spans="1:33" ht="30" customHeight="1" x14ac:dyDescent="0.2">
      <c r="A79" s="417"/>
      <c r="B79" s="398"/>
      <c r="C79" s="166" t="s">
        <v>220</v>
      </c>
      <c r="D79" s="198" t="s">
        <v>473</v>
      </c>
      <c r="E79" s="31">
        <f>VLOOKUP($C79,Banco!$A$3:$AZ$322,HLOOKUP(E$2,Banco!$A$1:$AZ$2,2,FALSE),FALSE)</f>
        <v>9887</v>
      </c>
      <c r="F79" s="31">
        <f>VLOOKUP($C79,Banco!$A$3:$AZ$322,HLOOKUP(F$2,Banco!$A$1:$AZ$2,2,FALSE),FALSE)</f>
        <v>13800</v>
      </c>
      <c r="G79" s="31">
        <f>VLOOKUP($C79,Banco!$A$3:$AZ$322,HLOOKUP(G$2,Banco!$A$1:$AZ$2,2,FALSE),FALSE)</f>
        <v>9887</v>
      </c>
      <c r="H79" s="118">
        <f>VLOOKUP($C79,Banco!$A$3:$AZ$322,HLOOKUP(H$2,Banco!$A$1:$AZ$2,2,FALSE),FALSE)</f>
        <v>1</v>
      </c>
      <c r="I79" s="31">
        <f>VLOOKUP($C79,Banco!$A$3:$AZ$322,HLOOKUP(I$2,Banco!$A$1:$AZ$2,2,FALSE),FALSE)</f>
        <v>5</v>
      </c>
      <c r="J79" s="31">
        <f>VLOOKUP($C79,Banco!$A$3:$AZ$322,HLOOKUP(J$2,Banco!$A$1:$AZ$2,2,FALSE),FALSE)</f>
        <v>4</v>
      </c>
      <c r="K79" s="31">
        <f>VLOOKUP($C79,Banco!$A$3:$AZ$322,HLOOKUP(K$2,Banco!$A$1:$AZ$2,2,FALSE),FALSE)</f>
        <v>3</v>
      </c>
      <c r="L79" s="31">
        <f>VLOOKUP($C79,Banco!$A$3:$AZ$322,HLOOKUP(L$2,Banco!$A$1:$AZ$2,2,FALSE),FALSE)</f>
        <v>0</v>
      </c>
      <c r="M79" s="118">
        <f>VLOOKUP($C79,Banco!$A$3:$AZ$322,HLOOKUP(M$2,Banco!$A$1:$AZ$2,2,FALSE),FALSE)</f>
        <v>1</v>
      </c>
      <c r="N79" s="31">
        <f>VLOOKUP($C79,Banco!$A$3:$AZ$322,HLOOKUP(N$2,Banco!$A$1:$AZ$2,2,FALSE),FALSE)</f>
        <v>0</v>
      </c>
      <c r="O79" s="31">
        <f>VLOOKUP($C79,Banco!$A$3:$AZ$322,HLOOKUP(O$2,Banco!$A$1:$AZ$2,2,FALSE),FALSE)</f>
        <v>0</v>
      </c>
      <c r="P79" s="31">
        <f>VLOOKUP($C79,Banco!$A$3:$AZ$322,HLOOKUP(P$2,Banco!$A$1:$AZ$2,2,FALSE),FALSE)</f>
        <v>4</v>
      </c>
      <c r="Q79" s="31">
        <f>VLOOKUP($C79,Banco!$A$3:$AZ$322,HLOOKUP(Q$2,Banco!$A$1:$AZ$2,2,FALSE),FALSE)</f>
        <v>0</v>
      </c>
      <c r="R79" s="31">
        <f>VLOOKUP($C79,Banco!$A$3:$AZ$322,HLOOKUP(R$2,Banco!$A$1:$AZ$2,2,FALSE),FALSE)</f>
        <v>0</v>
      </c>
      <c r="S79" s="31">
        <f>VLOOKUP($C79,Banco!$A$3:$AZ$322,HLOOKUP(S$2,Banco!$A$1:$AZ$2,2,FALSE),FALSE)</f>
        <v>25</v>
      </c>
      <c r="T79" s="31">
        <f>VLOOKUP($C79,Banco!$A$3:$AZ$322,HLOOKUP(T$2,Banco!$A$1:$AZ$2,2,FALSE),FALSE)</f>
        <v>23</v>
      </c>
      <c r="U79" s="31" t="str">
        <f>VLOOKUP($C79,Banco!$A$3:$AZ$322,HLOOKUP(U$2,Banco!$A$1:$AZ$2,2,FALSE),FALSE)</f>
        <v>-</v>
      </c>
      <c r="V79" s="31">
        <f>VLOOKUP($C79,Banco!$A$3:$AZ$322,HLOOKUP(V$2,Banco!$A$1:$AZ$2,2,FALSE),FALSE)</f>
        <v>0</v>
      </c>
      <c r="W79" s="31">
        <f>VLOOKUP($C79,Banco!$A$3:$AZ$322,HLOOKUP(W$2,Banco!$A$1:$AZ$2,2,FALSE),FALSE)</f>
        <v>1</v>
      </c>
      <c r="X79" s="31">
        <f>VLOOKUP($C79,Banco!$A$3:$AZ$322,HLOOKUP(X$2,Banco!$A$1:$AZ$2,2,FALSE),FALSE)</f>
        <v>0</v>
      </c>
      <c r="Y79" s="82" t="str">
        <f>VLOOKUP($C79,Banco!$A$3:$AZ$322,HLOOKUP(Y$2,Banco!$A$1:$AZ$2,2,FALSE),FALSE)</f>
        <v>Ref. São Lourenço do Oeste</v>
      </c>
      <c r="Z79" s="82" t="str">
        <f>VLOOKUP($C79,Banco!$A$3:$AZ$322,HLOOKUP(Z$2,Banco!$A$1:$AZ$2,2,FALSE),FALSE)</f>
        <v>X</v>
      </c>
      <c r="AA79" s="326" t="str">
        <f>VLOOKUP($C79,Banco!$A$3:$AZ$322,HLOOKUP(AA$2,Banco!$A$1:$AZ$2,2,FALSE),FALSE)</f>
        <v>CAPS I - Microrregional</v>
      </c>
      <c r="AB79" s="82">
        <f>VLOOKUP($C79,Banco!$A$3:$AZ$322,HLOOKUP(AB$2,Banco!$A$1:$AZ$2,2,FALSE),FALSE)</f>
        <v>1</v>
      </c>
      <c r="AC79" s="82">
        <f>VLOOKUP($C79,Banco!$A$3:$AZ$322,HLOOKUP(AC$2,Banco!$A$1:$AZ$2,2,FALSE),FALSE)</f>
        <v>0</v>
      </c>
      <c r="AD79" s="82">
        <f>VLOOKUP($C79,Banco!$A$3:$AZ$322,HLOOKUP(AD$2,Banco!$A$1:$AZ$2,2,FALSE),FALSE)</f>
        <v>0</v>
      </c>
      <c r="AE79" s="82" t="str">
        <f>VLOOKUP($C79,Banco!$A$3:$AZ$322,HLOOKUP(AE$2,Banco!$A$1:$AZ$2,2,FALSE),FALSE)</f>
        <v>X</v>
      </c>
      <c r="AF79" s="82">
        <f>VLOOKUP($C79,Banco!$A$3:$AZ$322,HLOOKUP(AF$2,Banco!$A$1:$AZ$2,2,FALSE),FALSE)</f>
        <v>0</v>
      </c>
      <c r="AG79" s="82">
        <f>VLOOKUP($C79,Banco!$A$3:$AZ$322,HLOOKUP(AG$2,Banco!$A$1:$AZ$2,2,FALSE),FALSE)</f>
        <v>0</v>
      </c>
    </row>
    <row r="80" spans="1:33" ht="27.75" customHeight="1" x14ac:dyDescent="0.2">
      <c r="A80" s="417"/>
      <c r="B80" s="398"/>
      <c r="C80" s="167" t="s">
        <v>230</v>
      </c>
      <c r="D80" s="198" t="s">
        <v>471</v>
      </c>
      <c r="E80" s="39">
        <f>VLOOKUP($C80,Banco!$A$3:$AZ$322,HLOOKUP(E$2,Banco!$A$1:$AZ$2,2,FALSE),FALSE)</f>
        <v>4598</v>
      </c>
      <c r="F80" s="39">
        <f>VLOOKUP($C80,Banco!$A$3:$AZ$322,HLOOKUP(F$2,Banco!$A$1:$AZ$2,2,FALSE),FALSE)</f>
        <v>6900</v>
      </c>
      <c r="G80" s="39">
        <f>VLOOKUP($C80,Banco!$A$3:$AZ$322,HLOOKUP(G$2,Banco!$A$1:$AZ$2,2,FALSE),FALSE)</f>
        <v>4598</v>
      </c>
      <c r="H80" s="121">
        <f>VLOOKUP($C80,Banco!$A$3:$AZ$322,HLOOKUP(H$2,Banco!$A$1:$AZ$2,2,FALSE),FALSE)</f>
        <v>1</v>
      </c>
      <c r="I80" s="39">
        <f>VLOOKUP($C80,Banco!$A$3:$AZ$322,HLOOKUP(I$2,Banco!$A$1:$AZ$2,2,FALSE),FALSE)</f>
        <v>2</v>
      </c>
      <c r="J80" s="39">
        <f>VLOOKUP($C80,Banco!$A$3:$AZ$322,HLOOKUP(J$2,Banco!$A$1:$AZ$2,2,FALSE),FALSE)</f>
        <v>2</v>
      </c>
      <c r="K80" s="39">
        <f>VLOOKUP($C80,Banco!$A$3:$AZ$322,HLOOKUP(K$2,Banco!$A$1:$AZ$2,2,FALSE),FALSE)</f>
        <v>2</v>
      </c>
      <c r="L80" s="39">
        <f>VLOOKUP($C80,Banco!$A$3:$AZ$322,HLOOKUP(L$2,Banco!$A$1:$AZ$2,2,FALSE),FALSE)</f>
        <v>0</v>
      </c>
      <c r="M80" s="121">
        <f>VLOOKUP($C80,Banco!$A$3:$AZ$322,HLOOKUP(M$2,Banco!$A$1:$AZ$2,2,FALSE),FALSE)</f>
        <v>1</v>
      </c>
      <c r="N80" s="39">
        <f>VLOOKUP($C80,Banco!$A$3:$AZ$322,HLOOKUP(N$2,Banco!$A$1:$AZ$2,2,FALSE),FALSE)</f>
        <v>0</v>
      </c>
      <c r="O80" s="39">
        <f>VLOOKUP($C80,Banco!$A$3:$AZ$322,HLOOKUP(O$2,Banco!$A$1:$AZ$2,2,FALSE),FALSE)</f>
        <v>0</v>
      </c>
      <c r="P80" s="39">
        <f>VLOOKUP($C80,Banco!$A$3:$AZ$322,HLOOKUP(P$2,Banco!$A$1:$AZ$2,2,FALSE),FALSE)</f>
        <v>2</v>
      </c>
      <c r="Q80" s="39">
        <f>VLOOKUP($C80,Banco!$A$3:$AZ$322,HLOOKUP(Q$2,Banco!$A$1:$AZ$2,2,FALSE),FALSE)</f>
        <v>0</v>
      </c>
      <c r="R80" s="39">
        <f>VLOOKUP($C80,Banco!$A$3:$AZ$322,HLOOKUP(R$2,Banco!$A$1:$AZ$2,2,FALSE),FALSE)</f>
        <v>0</v>
      </c>
      <c r="S80" s="39">
        <f>VLOOKUP($C80,Banco!$A$3:$AZ$322,HLOOKUP(S$2,Banco!$A$1:$AZ$2,2,FALSE),FALSE)</f>
        <v>12</v>
      </c>
      <c r="T80" s="39">
        <f>VLOOKUP($C80,Banco!$A$3:$AZ$322,HLOOKUP(T$2,Banco!$A$1:$AZ$2,2,FALSE),FALSE)</f>
        <v>12</v>
      </c>
      <c r="U80" s="39" t="str">
        <f>VLOOKUP($C80,Banco!$A$3:$AZ$322,HLOOKUP(U$2,Banco!$A$1:$AZ$2,2,FALSE),FALSE)</f>
        <v>-</v>
      </c>
      <c r="V80" s="39">
        <f>VLOOKUP($C80,Banco!$A$3:$AZ$322,HLOOKUP(V$2,Banco!$A$1:$AZ$2,2,FALSE),FALSE)</f>
        <v>0</v>
      </c>
      <c r="W80" s="39">
        <f>VLOOKUP($C80,Banco!$A$3:$AZ$322,HLOOKUP(W$2,Banco!$A$1:$AZ$2,2,FALSE),FALSE)</f>
        <v>0</v>
      </c>
      <c r="X80" s="39">
        <f>VLOOKUP($C80,Banco!$A$3:$AZ$322,HLOOKUP(X$2,Banco!$A$1:$AZ$2,2,FALSE),FALSE)</f>
        <v>1</v>
      </c>
      <c r="Y80" s="83" t="str">
        <f>VLOOKUP($C80,Banco!$A$3:$AZ$322,HLOOKUP(Y$2,Banco!$A$1:$AZ$2,2,FALSE),FALSE)</f>
        <v>Ref. Palmitos</v>
      </c>
      <c r="Z80" s="83" t="str">
        <f>VLOOKUP($C80,Banco!$A$3:$AZ$322,HLOOKUP(Z$2,Banco!$A$1:$AZ$2,2,FALSE),FALSE)</f>
        <v>X</v>
      </c>
      <c r="AA80" s="83" t="str">
        <f>VLOOKUP($C80,Banco!$A$3:$AZ$322,HLOOKUP(AA$2,Banco!$A$1:$AZ$2,2,FALSE),FALSE)</f>
        <v>Encaminha p/ Palmitos</v>
      </c>
      <c r="AB80" s="83">
        <f>VLOOKUP($C80,Banco!$A$3:$AZ$322,HLOOKUP(AB$2,Banco!$A$1:$AZ$2,2,FALSE),FALSE)</f>
        <v>1</v>
      </c>
      <c r="AC80" s="83">
        <f>VLOOKUP($C80,Banco!$A$3:$AZ$322,HLOOKUP(AC$2,Banco!$A$1:$AZ$2,2,FALSE),FALSE)</f>
        <v>3</v>
      </c>
      <c r="AD80" s="83">
        <f>VLOOKUP($C80,Banco!$A$3:$AZ$322,HLOOKUP(AD$2,Banco!$A$1:$AZ$2,2,FALSE),FALSE)</f>
        <v>0</v>
      </c>
      <c r="AE80" s="83" t="str">
        <f>VLOOKUP($C80,Banco!$A$3:$AZ$322,HLOOKUP(AE$2,Banco!$A$1:$AZ$2,2,FALSE),FALSE)</f>
        <v>X</v>
      </c>
      <c r="AF80" s="83">
        <f>VLOOKUP($C80,Banco!$A$3:$AZ$322,HLOOKUP(AF$2,Banco!$A$1:$AZ$2,2,FALSE),FALSE)</f>
        <v>0</v>
      </c>
      <c r="AG80" s="83">
        <f>VLOOKUP($C80,Banco!$A$3:$AZ$322,HLOOKUP(AG$2,Banco!$A$1:$AZ$2,2,FALSE),FALSE)</f>
        <v>0</v>
      </c>
    </row>
    <row r="81" spans="1:33" ht="25.5" x14ac:dyDescent="0.2">
      <c r="A81" s="417"/>
      <c r="B81" s="398"/>
      <c r="C81" s="166" t="s">
        <v>243</v>
      </c>
      <c r="D81" s="198" t="s">
        <v>473</v>
      </c>
      <c r="E81" s="31">
        <f>VLOOKUP($C81,Banco!$A$3:$AZ$322,HLOOKUP(E$2,Banco!$A$1:$AZ$2,2,FALSE),FALSE)</f>
        <v>1260</v>
      </c>
      <c r="F81" s="31">
        <f>VLOOKUP($C81,Banco!$A$3:$AZ$322,HLOOKUP(F$2,Banco!$A$1:$AZ$2,2,FALSE),FALSE)</f>
        <v>3450</v>
      </c>
      <c r="G81" s="31">
        <f>VLOOKUP($C81,Banco!$A$3:$AZ$322,HLOOKUP(G$2,Banco!$A$1:$AZ$2,2,FALSE),FALSE)</f>
        <v>1260</v>
      </c>
      <c r="H81" s="118">
        <f>VLOOKUP($C81,Banco!$A$3:$AZ$322,HLOOKUP(H$2,Banco!$A$1:$AZ$2,2,FALSE),FALSE)</f>
        <v>1</v>
      </c>
      <c r="I81" s="31">
        <f>VLOOKUP($C81,Banco!$A$3:$AZ$322,HLOOKUP(I$2,Banco!$A$1:$AZ$2,2,FALSE),FALSE)</f>
        <v>1</v>
      </c>
      <c r="J81" s="31">
        <f>VLOOKUP($C81,Banco!$A$3:$AZ$322,HLOOKUP(J$2,Banco!$A$1:$AZ$2,2,FALSE),FALSE)</f>
        <v>1</v>
      </c>
      <c r="K81" s="31">
        <f>VLOOKUP($C81,Banco!$A$3:$AZ$322,HLOOKUP(K$2,Banco!$A$1:$AZ$2,2,FALSE),FALSE)</f>
        <v>1</v>
      </c>
      <c r="L81" s="31">
        <f>VLOOKUP($C81,Banco!$A$3:$AZ$322,HLOOKUP(L$2,Banco!$A$1:$AZ$2,2,FALSE),FALSE)</f>
        <v>0</v>
      </c>
      <c r="M81" s="118">
        <f>VLOOKUP($C81,Banco!$A$3:$AZ$322,HLOOKUP(M$2,Banco!$A$1:$AZ$2,2,FALSE),FALSE)</f>
        <v>1</v>
      </c>
      <c r="N81" s="31">
        <f>VLOOKUP($C81,Banco!$A$3:$AZ$322,HLOOKUP(N$2,Banco!$A$1:$AZ$2,2,FALSE),FALSE)</f>
        <v>0</v>
      </c>
      <c r="O81" s="31">
        <f>VLOOKUP($C81,Banco!$A$3:$AZ$322,HLOOKUP(O$2,Banco!$A$1:$AZ$2,2,FALSE),FALSE)</f>
        <v>0</v>
      </c>
      <c r="P81" s="31">
        <f>VLOOKUP($C81,Banco!$A$3:$AZ$322,HLOOKUP(P$2,Banco!$A$1:$AZ$2,2,FALSE),FALSE)</f>
        <v>1</v>
      </c>
      <c r="Q81" s="31">
        <f>VLOOKUP($C81,Banco!$A$3:$AZ$322,HLOOKUP(Q$2,Banco!$A$1:$AZ$2,2,FALSE),FALSE)</f>
        <v>0</v>
      </c>
      <c r="R81" s="31">
        <f>VLOOKUP($C81,Banco!$A$3:$AZ$322,HLOOKUP(R$2,Banco!$A$1:$AZ$2,2,FALSE),FALSE)</f>
        <v>0</v>
      </c>
      <c r="S81" s="31">
        <f>VLOOKUP($C81,Banco!$A$3:$AZ$322,HLOOKUP(S$2,Banco!$A$1:$AZ$2,2,FALSE),FALSE)</f>
        <v>3</v>
      </c>
      <c r="T81" s="31">
        <f>VLOOKUP($C81,Banco!$A$3:$AZ$322,HLOOKUP(T$2,Banco!$A$1:$AZ$2,2,FALSE),FALSE)</f>
        <v>4</v>
      </c>
      <c r="U81" s="31" t="str">
        <f>VLOOKUP($C81,Banco!$A$3:$AZ$322,HLOOKUP(U$2,Banco!$A$1:$AZ$2,2,FALSE),FALSE)</f>
        <v>-</v>
      </c>
      <c r="V81" s="31">
        <f>VLOOKUP($C81,Banco!$A$3:$AZ$322,HLOOKUP(V$2,Banco!$A$1:$AZ$2,2,FALSE),FALSE)</f>
        <v>0</v>
      </c>
      <c r="W81" s="31">
        <f>VLOOKUP($C81,Banco!$A$3:$AZ$322,HLOOKUP(W$2,Banco!$A$1:$AZ$2,2,FALSE),FALSE)</f>
        <v>0</v>
      </c>
      <c r="X81" s="31">
        <f>VLOOKUP($C81,Banco!$A$3:$AZ$322,HLOOKUP(X$2,Banco!$A$1:$AZ$2,2,FALSE),FALSE)</f>
        <v>1</v>
      </c>
      <c r="Y81" s="82" t="str">
        <f>VLOOKUP($C81,Banco!$A$3:$AZ$322,HLOOKUP(Y$2,Banco!$A$1:$AZ$2,2,FALSE),FALSE)</f>
        <v>Ref. São Lourenço do Oeste</v>
      </c>
      <c r="Z81" s="82" t="str">
        <f>VLOOKUP($C81,Banco!$A$3:$AZ$322,HLOOKUP(Z$2,Banco!$A$1:$AZ$2,2,FALSE),FALSE)</f>
        <v>X</v>
      </c>
      <c r="AA81" s="82" t="str">
        <f>VLOOKUP($C81,Banco!$A$3:$AZ$322,HLOOKUP(AA$2,Banco!$A$1:$AZ$2,2,FALSE),FALSE)</f>
        <v>Encaminha p/ Quilombo</v>
      </c>
      <c r="AB81" s="82">
        <f>VLOOKUP($C81,Banco!$A$3:$AZ$322,HLOOKUP(AB$2,Banco!$A$1:$AZ$2,2,FALSE),FALSE)</f>
        <v>1</v>
      </c>
      <c r="AC81" s="82">
        <f>VLOOKUP($C81,Banco!$A$3:$AZ$322,HLOOKUP(AC$2,Banco!$A$1:$AZ$2,2,FALSE),FALSE)</f>
        <v>0</v>
      </c>
      <c r="AD81" s="82">
        <f>VLOOKUP($C81,Banco!$A$3:$AZ$322,HLOOKUP(AD$2,Banco!$A$1:$AZ$2,2,FALSE),FALSE)</f>
        <v>0</v>
      </c>
      <c r="AE81" s="82" t="str">
        <f>VLOOKUP($C81,Banco!$A$3:$AZ$322,HLOOKUP(AE$2,Banco!$A$1:$AZ$2,2,FALSE),FALSE)</f>
        <v>X</v>
      </c>
      <c r="AF81" s="82">
        <f>VLOOKUP($C81,Banco!$A$3:$AZ$322,HLOOKUP(AF$2,Banco!$A$1:$AZ$2,2,FALSE),FALSE)</f>
        <v>0</v>
      </c>
      <c r="AG81" s="82">
        <f>VLOOKUP($C81,Banco!$A$3:$AZ$322,HLOOKUP(AG$2,Banco!$A$1:$AZ$2,2,FALSE),FALSE)</f>
        <v>0</v>
      </c>
    </row>
    <row r="82" spans="1:33" ht="27" customHeight="1" x14ac:dyDescent="0.2">
      <c r="A82" s="417"/>
      <c r="B82" s="398"/>
      <c r="C82" s="167" t="s">
        <v>248</v>
      </c>
      <c r="D82" s="198" t="s">
        <v>473</v>
      </c>
      <c r="E82" s="39">
        <f>VLOOKUP($C82,Banco!$A$3:$AZ$322,HLOOKUP(E$2,Banco!$A$1:$AZ$2,2,FALSE),FALSE)</f>
        <v>11281</v>
      </c>
      <c r="F82" s="39">
        <f>VLOOKUP($C82,Banco!$A$3:$AZ$322,HLOOKUP(F$2,Banco!$A$1:$AZ$2,2,FALSE),FALSE)</f>
        <v>10350</v>
      </c>
      <c r="G82" s="39">
        <f>VLOOKUP($C82,Banco!$A$3:$AZ$322,HLOOKUP(G$2,Banco!$A$1:$AZ$2,2,FALSE),FALSE)</f>
        <v>10350</v>
      </c>
      <c r="H82" s="121">
        <f>VLOOKUP($C82,Banco!$A$3:$AZ$322,HLOOKUP(H$2,Banco!$A$1:$AZ$2,2,FALSE),FALSE)</f>
        <v>0.91747185533197406</v>
      </c>
      <c r="I82" s="39">
        <f>VLOOKUP($C82,Banco!$A$3:$AZ$322,HLOOKUP(I$2,Banco!$A$1:$AZ$2,2,FALSE),FALSE)</f>
        <v>6</v>
      </c>
      <c r="J82" s="39">
        <f>VLOOKUP($C82,Banco!$A$3:$AZ$322,HLOOKUP(J$2,Banco!$A$1:$AZ$2,2,FALSE),FALSE)</f>
        <v>3</v>
      </c>
      <c r="K82" s="39">
        <f>VLOOKUP($C82,Banco!$A$3:$AZ$322,HLOOKUP(K$2,Banco!$A$1:$AZ$2,2,FALSE),FALSE)</f>
        <v>1</v>
      </c>
      <c r="L82" s="39">
        <f>VLOOKUP($C82,Banco!$A$3:$AZ$322,HLOOKUP(L$2,Banco!$A$1:$AZ$2,2,FALSE),FALSE)</f>
        <v>0</v>
      </c>
      <c r="M82" s="121">
        <f>VLOOKUP($C82,Banco!$A$3:$AZ$322,HLOOKUP(M$2,Banco!$A$1:$AZ$2,2,FALSE),FALSE)</f>
        <v>1</v>
      </c>
      <c r="N82" s="39">
        <f>VLOOKUP($C82,Banco!$A$3:$AZ$322,HLOOKUP(N$2,Banco!$A$1:$AZ$2,2,FALSE),FALSE)</f>
        <v>0</v>
      </c>
      <c r="O82" s="39">
        <f>VLOOKUP($C82,Banco!$A$3:$AZ$322,HLOOKUP(O$2,Banco!$A$1:$AZ$2,2,FALSE),FALSE)</f>
        <v>0</v>
      </c>
      <c r="P82" s="39">
        <f>VLOOKUP($C82,Banco!$A$3:$AZ$322,HLOOKUP(P$2,Banco!$A$1:$AZ$2,2,FALSE),FALSE)</f>
        <v>4</v>
      </c>
      <c r="Q82" s="39">
        <f>VLOOKUP($C82,Banco!$A$3:$AZ$322,HLOOKUP(Q$2,Banco!$A$1:$AZ$2,2,FALSE),FALSE)</f>
        <v>0</v>
      </c>
      <c r="R82" s="39">
        <f>VLOOKUP($C82,Banco!$A$3:$AZ$322,HLOOKUP(R$2,Banco!$A$1:$AZ$2,2,FALSE),FALSE)</f>
        <v>0</v>
      </c>
      <c r="S82" s="39">
        <f>VLOOKUP($C82,Banco!$A$3:$AZ$322,HLOOKUP(S$2,Banco!$A$1:$AZ$2,2,FALSE),FALSE)</f>
        <v>28</v>
      </c>
      <c r="T82" s="39">
        <f>VLOOKUP($C82,Banco!$A$3:$AZ$322,HLOOKUP(T$2,Banco!$A$1:$AZ$2,2,FALSE),FALSE)</f>
        <v>23</v>
      </c>
      <c r="U82" s="39" t="str">
        <f>VLOOKUP($C82,Banco!$A$3:$AZ$322,HLOOKUP(U$2,Banco!$A$1:$AZ$2,2,FALSE),FALSE)</f>
        <v>-</v>
      </c>
      <c r="V82" s="39">
        <f>VLOOKUP($C82,Banco!$A$3:$AZ$322,HLOOKUP(V$2,Banco!$A$1:$AZ$2,2,FALSE),FALSE)</f>
        <v>0</v>
      </c>
      <c r="W82" s="39">
        <f>VLOOKUP($C82,Banco!$A$3:$AZ$322,HLOOKUP(W$2,Banco!$A$1:$AZ$2,2,FALSE),FALSE)</f>
        <v>1</v>
      </c>
      <c r="X82" s="39">
        <f>VLOOKUP($C82,Banco!$A$3:$AZ$322,HLOOKUP(X$2,Banco!$A$1:$AZ$2,2,FALSE),FALSE)</f>
        <v>0</v>
      </c>
      <c r="Y82" s="83" t="str">
        <f>VLOOKUP($C82,Banco!$A$3:$AZ$322,HLOOKUP(Y$2,Banco!$A$1:$AZ$2,2,FALSE),FALSE)</f>
        <v>Ref. Palmitos</v>
      </c>
      <c r="Z82" s="83" t="str">
        <f>VLOOKUP($C82,Banco!$A$3:$AZ$322,HLOOKUP(Z$2,Banco!$A$1:$AZ$2,2,FALSE),FALSE)</f>
        <v>X</v>
      </c>
      <c r="AA82" s="327" t="str">
        <f>VLOOKUP($C82,Banco!$A$3:$AZ$322,HLOOKUP(AA$2,Banco!$A$1:$AZ$2,2,FALSE),FALSE)</f>
        <v>CAPS I - Microrregional</v>
      </c>
      <c r="AB82" s="83">
        <f>VLOOKUP($C82,Banco!$A$3:$AZ$322,HLOOKUP(AB$2,Banco!$A$1:$AZ$2,2,FALSE),FALSE)</f>
        <v>0</v>
      </c>
      <c r="AC82" s="83">
        <f>VLOOKUP($C82,Banco!$A$3:$AZ$322,HLOOKUP(AC$2,Banco!$A$1:$AZ$2,2,FALSE),FALSE)</f>
        <v>0</v>
      </c>
      <c r="AD82" s="83">
        <f>VLOOKUP($C82,Banco!$A$3:$AZ$322,HLOOKUP(AD$2,Banco!$A$1:$AZ$2,2,FALSE),FALSE)</f>
        <v>0</v>
      </c>
      <c r="AE82" s="83" t="str">
        <f>VLOOKUP($C82,Banco!$A$3:$AZ$322,HLOOKUP(AE$2,Banco!$A$1:$AZ$2,2,FALSE),FALSE)</f>
        <v>X</v>
      </c>
      <c r="AF82" s="83">
        <f>VLOOKUP($C82,Banco!$A$3:$AZ$322,HLOOKUP(AF$2,Banco!$A$1:$AZ$2,2,FALSE),FALSE)</f>
        <v>0</v>
      </c>
      <c r="AG82" s="83">
        <f>VLOOKUP($C82,Banco!$A$3:$AZ$322,HLOOKUP(AG$2,Banco!$A$1:$AZ$2,2,FALSE),FALSE)</f>
        <v>0</v>
      </c>
    </row>
    <row r="83" spans="1:33" x14ac:dyDescent="0.2">
      <c r="A83" s="417"/>
      <c r="B83" s="398"/>
      <c r="C83" s="166" t="s">
        <v>269</v>
      </c>
      <c r="D83" s="198" t="s">
        <v>471</v>
      </c>
      <c r="E83" s="31">
        <f>VLOOKUP($C83,Banco!$A$3:$AZ$322,HLOOKUP(E$2,Banco!$A$1:$AZ$2,2,FALSE),FALSE)</f>
        <v>3263</v>
      </c>
      <c r="F83" s="31">
        <f>VLOOKUP($C83,Banco!$A$3:$AZ$322,HLOOKUP(F$2,Banco!$A$1:$AZ$2,2,FALSE),FALSE)</f>
        <v>3450</v>
      </c>
      <c r="G83" s="31">
        <f>VLOOKUP($C83,Banco!$A$3:$AZ$322,HLOOKUP(G$2,Banco!$A$1:$AZ$2,2,FALSE),FALSE)</f>
        <v>3263</v>
      </c>
      <c r="H83" s="118">
        <f>VLOOKUP($C83,Banco!$A$3:$AZ$322,HLOOKUP(H$2,Banco!$A$1:$AZ$2,2,FALSE),FALSE)</f>
        <v>1</v>
      </c>
      <c r="I83" s="31">
        <f>VLOOKUP($C83,Banco!$A$3:$AZ$322,HLOOKUP(I$2,Banco!$A$1:$AZ$2,2,FALSE),FALSE)</f>
        <v>2</v>
      </c>
      <c r="J83" s="31">
        <f>VLOOKUP($C83,Banco!$A$3:$AZ$322,HLOOKUP(J$2,Banco!$A$1:$AZ$2,2,FALSE),FALSE)</f>
        <v>1</v>
      </c>
      <c r="K83" s="31">
        <f>VLOOKUP($C83,Banco!$A$3:$AZ$322,HLOOKUP(K$2,Banco!$A$1:$AZ$2,2,FALSE),FALSE)</f>
        <v>1</v>
      </c>
      <c r="L83" s="31">
        <f>VLOOKUP($C83,Banco!$A$3:$AZ$322,HLOOKUP(L$2,Banco!$A$1:$AZ$2,2,FALSE),FALSE)</f>
        <v>0</v>
      </c>
      <c r="M83" s="118">
        <f>VLOOKUP($C83,Banco!$A$3:$AZ$322,HLOOKUP(M$2,Banco!$A$1:$AZ$2,2,FALSE),FALSE)</f>
        <v>1</v>
      </c>
      <c r="N83" s="31">
        <f>VLOOKUP($C83,Banco!$A$3:$AZ$322,HLOOKUP(N$2,Banco!$A$1:$AZ$2,2,FALSE),FALSE)</f>
        <v>0</v>
      </c>
      <c r="O83" s="31">
        <f>VLOOKUP($C83,Banco!$A$3:$AZ$322,HLOOKUP(O$2,Banco!$A$1:$AZ$2,2,FALSE),FALSE)</f>
        <v>0</v>
      </c>
      <c r="P83" s="31">
        <f>VLOOKUP($C83,Banco!$A$3:$AZ$322,HLOOKUP(P$2,Banco!$A$1:$AZ$2,2,FALSE),FALSE)</f>
        <v>1</v>
      </c>
      <c r="Q83" s="31">
        <f>VLOOKUP($C83,Banco!$A$3:$AZ$322,HLOOKUP(Q$2,Banco!$A$1:$AZ$2,2,FALSE),FALSE)</f>
        <v>0</v>
      </c>
      <c r="R83" s="31">
        <f>VLOOKUP($C83,Banco!$A$3:$AZ$322,HLOOKUP(R$2,Banco!$A$1:$AZ$2,2,FALSE),FALSE)</f>
        <v>0</v>
      </c>
      <c r="S83" s="31">
        <f>VLOOKUP($C83,Banco!$A$3:$AZ$322,HLOOKUP(S$2,Banco!$A$1:$AZ$2,2,FALSE),FALSE)</f>
        <v>8</v>
      </c>
      <c r="T83" s="31">
        <f>VLOOKUP($C83,Banco!$A$3:$AZ$322,HLOOKUP(T$2,Banco!$A$1:$AZ$2,2,FALSE),FALSE)</f>
        <v>8</v>
      </c>
      <c r="U83" s="31" t="str">
        <f>VLOOKUP($C83,Banco!$A$3:$AZ$322,HLOOKUP(U$2,Banco!$A$1:$AZ$2,2,FALSE),FALSE)</f>
        <v>-</v>
      </c>
      <c r="V83" s="31">
        <f>VLOOKUP($C83,Banco!$A$3:$AZ$322,HLOOKUP(V$2,Banco!$A$1:$AZ$2,2,FALSE),FALSE)</f>
        <v>0</v>
      </c>
      <c r="W83" s="31">
        <f>VLOOKUP($C83,Banco!$A$3:$AZ$322,HLOOKUP(W$2,Banco!$A$1:$AZ$2,2,FALSE),FALSE)</f>
        <v>0</v>
      </c>
      <c r="X83" s="31">
        <f>VLOOKUP($C83,Banco!$A$3:$AZ$322,HLOOKUP(X$2,Banco!$A$1:$AZ$2,2,FALSE),FALSE)</f>
        <v>1</v>
      </c>
      <c r="Y83" s="82" t="str">
        <f>VLOOKUP($C83,Banco!$A$3:$AZ$322,HLOOKUP(Y$2,Banco!$A$1:$AZ$2,2,FALSE),FALSE)</f>
        <v>Ref. Chapecó</v>
      </c>
      <c r="Z83" s="82" t="str">
        <f>VLOOKUP($C83,Banco!$A$3:$AZ$322,HLOOKUP(Z$2,Banco!$A$1:$AZ$2,2,FALSE),FALSE)</f>
        <v>X</v>
      </c>
      <c r="AA83" s="82" t="str">
        <f>VLOOKUP($C83,Banco!$A$3:$AZ$322,HLOOKUP(AA$2,Banco!$A$1:$AZ$2,2,FALSE),FALSE)</f>
        <v>-</v>
      </c>
      <c r="AB83" s="82">
        <f>VLOOKUP($C83,Banco!$A$3:$AZ$322,HLOOKUP(AB$2,Banco!$A$1:$AZ$2,2,FALSE),FALSE)</f>
        <v>0</v>
      </c>
      <c r="AC83" s="82">
        <f>VLOOKUP($C83,Banco!$A$3:$AZ$322,HLOOKUP(AC$2,Banco!$A$1:$AZ$2,2,FALSE),FALSE)</f>
        <v>0</v>
      </c>
      <c r="AD83" s="82">
        <f>VLOOKUP($C83,Banco!$A$3:$AZ$322,HLOOKUP(AD$2,Banco!$A$1:$AZ$2,2,FALSE),FALSE)</f>
        <v>0</v>
      </c>
      <c r="AE83" s="82" t="str">
        <f>VLOOKUP($C83,Banco!$A$3:$AZ$322,HLOOKUP(AE$2,Banco!$A$1:$AZ$2,2,FALSE),FALSE)</f>
        <v>X</v>
      </c>
      <c r="AF83" s="82">
        <f>VLOOKUP($C83,Banco!$A$3:$AZ$322,HLOOKUP(AF$2,Banco!$A$1:$AZ$2,2,FALSE),FALSE)</f>
        <v>0</v>
      </c>
      <c r="AG83" s="82">
        <f>VLOOKUP($C83,Banco!$A$3:$AZ$322,HLOOKUP(AG$2,Banco!$A$1:$AZ$2,2,FALSE),FALSE)</f>
        <v>0</v>
      </c>
    </row>
    <row r="84" spans="1:33" x14ac:dyDescent="0.2">
      <c r="A84" s="417"/>
      <c r="B84" s="398"/>
      <c r="C84" s="167" t="s">
        <v>272</v>
      </c>
      <c r="D84" s="198" t="s">
        <v>471</v>
      </c>
      <c r="E84" s="39">
        <f>VLOOKUP($C84,Banco!$A$3:$AZ$322,HLOOKUP(E$2,Banco!$A$1:$AZ$2,2,FALSE),FALSE)</f>
        <v>2461</v>
      </c>
      <c r="F84" s="39">
        <f>VLOOKUP($C84,Banco!$A$3:$AZ$322,HLOOKUP(F$2,Banco!$A$1:$AZ$2,2,FALSE),FALSE)</f>
        <v>3450</v>
      </c>
      <c r="G84" s="39">
        <f>VLOOKUP($C84,Banco!$A$3:$AZ$322,HLOOKUP(G$2,Banco!$A$1:$AZ$2,2,FALSE),FALSE)</f>
        <v>2461</v>
      </c>
      <c r="H84" s="121">
        <f>VLOOKUP($C84,Banco!$A$3:$AZ$322,HLOOKUP(H$2,Banco!$A$1:$AZ$2,2,FALSE),FALSE)</f>
        <v>1</v>
      </c>
      <c r="I84" s="39">
        <f>VLOOKUP($C84,Banco!$A$3:$AZ$322,HLOOKUP(I$2,Banco!$A$1:$AZ$2,2,FALSE),FALSE)</f>
        <v>1</v>
      </c>
      <c r="J84" s="39">
        <f>VLOOKUP($C84,Banco!$A$3:$AZ$322,HLOOKUP(J$2,Banco!$A$1:$AZ$2,2,FALSE),FALSE)</f>
        <v>1</v>
      </c>
      <c r="K84" s="39">
        <f>VLOOKUP($C84,Banco!$A$3:$AZ$322,HLOOKUP(K$2,Banco!$A$1:$AZ$2,2,FALSE),FALSE)</f>
        <v>2</v>
      </c>
      <c r="L84" s="39">
        <f>VLOOKUP($C84,Banco!$A$3:$AZ$322,HLOOKUP(L$2,Banco!$A$1:$AZ$2,2,FALSE),FALSE)</f>
        <v>0</v>
      </c>
      <c r="M84" s="121">
        <f>VLOOKUP($C84,Banco!$A$3:$AZ$322,HLOOKUP(M$2,Banco!$A$1:$AZ$2,2,FALSE),FALSE)</f>
        <v>1</v>
      </c>
      <c r="N84" s="39">
        <f>VLOOKUP($C84,Banco!$A$3:$AZ$322,HLOOKUP(N$2,Banco!$A$1:$AZ$2,2,FALSE),FALSE)</f>
        <v>0</v>
      </c>
      <c r="O84" s="39">
        <f>VLOOKUP($C84,Banco!$A$3:$AZ$322,HLOOKUP(O$2,Banco!$A$1:$AZ$2,2,FALSE),FALSE)</f>
        <v>0</v>
      </c>
      <c r="P84" s="39">
        <f>VLOOKUP($C84,Banco!$A$3:$AZ$322,HLOOKUP(P$2,Banco!$A$1:$AZ$2,2,FALSE),FALSE)</f>
        <v>1</v>
      </c>
      <c r="Q84" s="39">
        <f>VLOOKUP($C84,Banco!$A$3:$AZ$322,HLOOKUP(Q$2,Banco!$A$1:$AZ$2,2,FALSE),FALSE)</f>
        <v>0</v>
      </c>
      <c r="R84" s="39">
        <f>VLOOKUP($C84,Banco!$A$3:$AZ$322,HLOOKUP(R$2,Banco!$A$1:$AZ$2,2,FALSE),FALSE)</f>
        <v>0</v>
      </c>
      <c r="S84" s="39">
        <f>VLOOKUP($C84,Banco!$A$3:$AZ$322,HLOOKUP(S$2,Banco!$A$1:$AZ$2,2,FALSE),FALSE)</f>
        <v>6</v>
      </c>
      <c r="T84" s="39">
        <f>VLOOKUP($C84,Banco!$A$3:$AZ$322,HLOOKUP(T$2,Banco!$A$1:$AZ$2,2,FALSE),FALSE)</f>
        <v>7</v>
      </c>
      <c r="U84" s="39" t="str">
        <f>VLOOKUP($C84,Banco!$A$3:$AZ$322,HLOOKUP(U$2,Banco!$A$1:$AZ$2,2,FALSE),FALSE)</f>
        <v>-</v>
      </c>
      <c r="V84" s="39">
        <f>VLOOKUP($C84,Banco!$A$3:$AZ$322,HLOOKUP(V$2,Banco!$A$1:$AZ$2,2,FALSE),FALSE)</f>
        <v>0</v>
      </c>
      <c r="W84" s="39">
        <f>VLOOKUP($C84,Banco!$A$3:$AZ$322,HLOOKUP(W$2,Banco!$A$1:$AZ$2,2,FALSE),FALSE)</f>
        <v>0</v>
      </c>
      <c r="X84" s="39">
        <f>VLOOKUP($C84,Banco!$A$3:$AZ$322,HLOOKUP(X$2,Banco!$A$1:$AZ$2,2,FALSE),FALSE)</f>
        <v>1</v>
      </c>
      <c r="Y84" s="83" t="str">
        <f>VLOOKUP($C84,Banco!$A$3:$AZ$322,HLOOKUP(Y$2,Banco!$A$1:$AZ$2,2,FALSE),FALSE)</f>
        <v>Ref. Chapecó</v>
      </c>
      <c r="Z84" s="83" t="str">
        <f>VLOOKUP($C84,Banco!$A$3:$AZ$322,HLOOKUP(Z$2,Banco!$A$1:$AZ$2,2,FALSE),FALSE)</f>
        <v>X</v>
      </c>
      <c r="AA84" s="83" t="str">
        <f>VLOOKUP($C84,Banco!$A$3:$AZ$322,HLOOKUP(AA$2,Banco!$A$1:$AZ$2,2,FALSE),FALSE)</f>
        <v>-</v>
      </c>
      <c r="AB84" s="83">
        <f>VLOOKUP($C84,Banco!$A$3:$AZ$322,HLOOKUP(AB$2,Banco!$A$1:$AZ$2,2,FALSE),FALSE)</f>
        <v>1</v>
      </c>
      <c r="AC84" s="83">
        <f>VLOOKUP($C84,Banco!$A$3:$AZ$322,HLOOKUP(AC$2,Banco!$A$1:$AZ$2,2,FALSE),FALSE)</f>
        <v>0</v>
      </c>
      <c r="AD84" s="83">
        <f>VLOOKUP($C84,Banco!$A$3:$AZ$322,HLOOKUP(AD$2,Banco!$A$1:$AZ$2,2,FALSE),FALSE)</f>
        <v>0</v>
      </c>
      <c r="AE84" s="83" t="str">
        <f>VLOOKUP($C84,Banco!$A$3:$AZ$322,HLOOKUP(AE$2,Banco!$A$1:$AZ$2,2,FALSE),FALSE)</f>
        <v>X</v>
      </c>
      <c r="AF84" s="83">
        <f>VLOOKUP($C84,Banco!$A$3:$AZ$322,HLOOKUP(AF$2,Banco!$A$1:$AZ$2,2,FALSE),FALSE)</f>
        <v>0</v>
      </c>
      <c r="AG84" s="83">
        <f>VLOOKUP($C84,Banco!$A$3:$AZ$322,HLOOKUP(AG$2,Banco!$A$1:$AZ$2,2,FALSE),FALSE)</f>
        <v>0</v>
      </c>
    </row>
    <row r="85" spans="1:33" ht="26.25" thickBot="1" x14ac:dyDescent="0.25">
      <c r="A85" s="417"/>
      <c r="B85" s="398"/>
      <c r="C85" s="166" t="s">
        <v>288</v>
      </c>
      <c r="D85" s="198" t="s">
        <v>473</v>
      </c>
      <c r="E85" s="31">
        <f>VLOOKUP($C85,Banco!$A$3:$AZ$322,HLOOKUP(E$2,Banco!$A$1:$AZ$2,2,FALSE),FALSE)</f>
        <v>2464</v>
      </c>
      <c r="F85" s="31">
        <f>VLOOKUP($C85,Banco!$A$3:$AZ$322,HLOOKUP(F$2,Banco!$A$1:$AZ$2,2,FALSE),FALSE)</f>
        <v>3450</v>
      </c>
      <c r="G85" s="31">
        <f>VLOOKUP($C85,Banco!$A$3:$AZ$322,HLOOKUP(G$2,Banco!$A$1:$AZ$2,2,FALSE),FALSE)</f>
        <v>2464</v>
      </c>
      <c r="H85" s="118">
        <f>VLOOKUP($C85,Banco!$A$3:$AZ$322,HLOOKUP(H$2,Banco!$A$1:$AZ$2,2,FALSE),FALSE)</f>
        <v>1</v>
      </c>
      <c r="I85" s="31">
        <f>VLOOKUP($C85,Banco!$A$3:$AZ$322,HLOOKUP(I$2,Banco!$A$1:$AZ$2,2,FALSE),FALSE)</f>
        <v>1</v>
      </c>
      <c r="J85" s="31">
        <f>VLOOKUP($C85,Banco!$A$3:$AZ$322,HLOOKUP(J$2,Banco!$A$1:$AZ$2,2,FALSE),FALSE)</f>
        <v>1</v>
      </c>
      <c r="K85" s="31">
        <f>VLOOKUP($C85,Banco!$A$3:$AZ$322,HLOOKUP(K$2,Banco!$A$1:$AZ$2,2,FALSE),FALSE)</f>
        <v>1</v>
      </c>
      <c r="L85" s="31">
        <f>VLOOKUP($C85,Banco!$A$3:$AZ$322,HLOOKUP(L$2,Banco!$A$1:$AZ$2,2,FALSE),FALSE)</f>
        <v>0</v>
      </c>
      <c r="M85" s="118">
        <f>VLOOKUP($C85,Banco!$A$3:$AZ$322,HLOOKUP(M$2,Banco!$A$1:$AZ$2,2,FALSE),FALSE)</f>
        <v>1</v>
      </c>
      <c r="N85" s="31">
        <f>VLOOKUP($C85,Banco!$A$3:$AZ$322,HLOOKUP(N$2,Banco!$A$1:$AZ$2,2,FALSE),FALSE)</f>
        <v>0</v>
      </c>
      <c r="O85" s="31">
        <f>VLOOKUP($C85,Banco!$A$3:$AZ$322,HLOOKUP(O$2,Banco!$A$1:$AZ$2,2,FALSE),FALSE)</f>
        <v>0</v>
      </c>
      <c r="P85" s="31">
        <f>VLOOKUP($C85,Banco!$A$3:$AZ$322,HLOOKUP(P$2,Banco!$A$1:$AZ$2,2,FALSE),FALSE)</f>
        <v>1</v>
      </c>
      <c r="Q85" s="31">
        <f>VLOOKUP($C85,Banco!$A$3:$AZ$322,HLOOKUP(Q$2,Banco!$A$1:$AZ$2,2,FALSE),FALSE)</f>
        <v>0</v>
      </c>
      <c r="R85" s="31">
        <f>VLOOKUP($C85,Banco!$A$3:$AZ$322,HLOOKUP(R$2,Banco!$A$1:$AZ$2,2,FALSE),FALSE)</f>
        <v>0</v>
      </c>
      <c r="S85" s="31">
        <f>VLOOKUP($C85,Banco!$A$3:$AZ$322,HLOOKUP(S$2,Banco!$A$1:$AZ$2,2,FALSE),FALSE)</f>
        <v>7</v>
      </c>
      <c r="T85" s="31">
        <f>VLOOKUP($C85,Banco!$A$3:$AZ$322,HLOOKUP(T$2,Banco!$A$1:$AZ$2,2,FALSE),FALSE)</f>
        <v>8</v>
      </c>
      <c r="U85" s="31" t="str">
        <f>VLOOKUP($C85,Banco!$A$3:$AZ$322,HLOOKUP(U$2,Banco!$A$1:$AZ$2,2,FALSE),FALSE)</f>
        <v>-</v>
      </c>
      <c r="V85" s="31">
        <f>VLOOKUP($C85,Banco!$A$3:$AZ$322,HLOOKUP(V$2,Banco!$A$1:$AZ$2,2,FALSE),FALSE)</f>
        <v>0</v>
      </c>
      <c r="W85" s="31">
        <f>VLOOKUP($C85,Banco!$A$3:$AZ$322,HLOOKUP(W$2,Banco!$A$1:$AZ$2,2,FALSE),FALSE)</f>
        <v>0</v>
      </c>
      <c r="X85" s="31">
        <f>VLOOKUP($C85,Banco!$A$3:$AZ$322,HLOOKUP(X$2,Banco!$A$1:$AZ$2,2,FALSE),FALSE)</f>
        <v>1</v>
      </c>
      <c r="Y85" s="82" t="str">
        <f>VLOOKUP($C85,Banco!$A$3:$AZ$322,HLOOKUP(Y$2,Banco!$A$1:$AZ$2,2,FALSE),FALSE)</f>
        <v>Ref. Pinhalzinho e Ref. São Lourenço do Oeste</v>
      </c>
      <c r="Z85" s="82" t="str">
        <f>VLOOKUP($C85,Banco!$A$3:$AZ$322,HLOOKUP(Z$2,Banco!$A$1:$AZ$2,2,FALSE),FALSE)</f>
        <v>X</v>
      </c>
      <c r="AA85" s="82" t="str">
        <f>VLOOKUP($C85,Banco!$A$3:$AZ$322,HLOOKUP(AA$2,Banco!$A$1:$AZ$2,2,FALSE),FALSE)</f>
        <v>Encaminha p/ Quilombo</v>
      </c>
      <c r="AB85" s="82">
        <f>VLOOKUP($C85,Banco!$A$3:$AZ$322,HLOOKUP(AB$2,Banco!$A$1:$AZ$2,2,FALSE),FALSE)</f>
        <v>0</v>
      </c>
      <c r="AC85" s="82">
        <f>VLOOKUP($C85,Banco!$A$3:$AZ$322,HLOOKUP(AC$2,Banco!$A$1:$AZ$2,2,FALSE),FALSE)</f>
        <v>1</v>
      </c>
      <c r="AD85" s="82">
        <f>VLOOKUP($C85,Banco!$A$3:$AZ$322,HLOOKUP(AD$2,Banco!$A$1:$AZ$2,2,FALSE),FALSE)</f>
        <v>0</v>
      </c>
      <c r="AE85" s="82" t="str">
        <f>VLOOKUP($C85,Banco!$A$3:$AZ$322,HLOOKUP(AE$2,Banco!$A$1:$AZ$2,2,FALSE),FALSE)</f>
        <v>X</v>
      </c>
      <c r="AF85" s="82">
        <f>VLOOKUP($C85,Banco!$A$3:$AZ$322,HLOOKUP(AF$2,Banco!$A$1:$AZ$2,2,FALSE),FALSE)</f>
        <v>0</v>
      </c>
      <c r="AG85" s="82">
        <f>VLOOKUP($C85,Banco!$A$3:$AZ$322,HLOOKUP(AG$2,Banco!$A$1:$AZ$2,2,FALSE),FALSE)</f>
        <v>0</v>
      </c>
    </row>
    <row r="86" spans="1:33" ht="13.5" thickBot="1" x14ac:dyDescent="0.25">
      <c r="A86" s="417"/>
      <c r="B86" s="399"/>
      <c r="C86" s="396" t="s">
        <v>373</v>
      </c>
      <c r="D86" s="395"/>
      <c r="E86" s="91">
        <f t="shared" ref="E86:AE86" si="12">IF(COUNTIFS(E59:E85,"*Mod*"),COUNTIFS(E59:E85,"*Mod*"),IF(COUNTIFS(E59:E85,"X"),COUNTIFS(E59:E85,"X"),IF(COUNTIFS(E59:E85,"*CAPS*"),((LEN(CONCATENATE(E59,E60,E61,E62,E63,E64,E65,E66,E67,E68,E69,E70,E71,E72,E73,E74,E75,E76,E77,E78,E79,E80,E81,E82,E83,E84,E85))-LEN(SUBSTITUTE(CONCATENATE(E59,E60,E61,E62,E63,E64,E65,E66,E67,E68,E69,E70,E71,E72,E73,E74,E75,E76,E77,E78,E79,E80,E81,E82,E83,E84,E85),"CAPS","")))/4)+((LEN(CONCATENATE(E59,E60,E61,E62,E63,E64,E65,E66,E67,E68,E69,E70,E71,E72,E73,E74,E75,E76,E77,E78,E79,E80,E81,E82,E83,E84,E85))-LEN(SUBSTITUTE(CONCATENATE(E59,E60,E61,E62,E63,E64,E65,E66,E67,E68,E69,E70,E71,E72,E73,E74,E75,E76,E77,E78,E79,E80,E81,E82,E83,E84,E85),"2","")))/1),IF(COUNTIFS(E59:E85,"*Sede*"),((LEN(CONCATENATE(E59,E60,E61,E62,E63,E64,E65,E66,E67,E68,E69,E70,E71,E72,E73,E74,E75,E76,E77,E78,E79,E80,E81,E82,E83,E84,E85))-LEN(SUBSTITUTE(CONCATENATE(E59,E60,E61,E62,E63,E64,E65,E66,E67,E68,E69,E70,E71,E72,E73,E74,E75,E76,E77,E78,E79,E80,E81,E82,E83,E84,E85),"Sede","")))/4),IF(AND(COUNTIFS(E$2,"*SB*"),COUNTIFS(E$2,"*%*")),HLOOKUP("*4&amp;7#2*",$A$2:$AT$321,(ROW(E86)-1),FALSE)/$E86,IF(AND(COUNTIFS(E$2,"*SF*"),COUNTIFS(E$2,"*%*")),HLOOKUP("*2&amp;3#9*",$A$2:$AT$321,(ROW(E86)-1),FALSE)/$E86,IF(COUNTIF(E$2,"*NASF SC*"),COUNTIFS(E59:E85,"*Mod*"),SUM(E59:E85))))))))</f>
        <v>364866</v>
      </c>
      <c r="F86" s="91">
        <f t="shared" si="12"/>
        <v>400200</v>
      </c>
      <c r="G86" s="91">
        <f t="shared" si="12"/>
        <v>350568</v>
      </c>
      <c r="H86" s="223">
        <f t="shared" si="12"/>
        <v>0.96081301080396642</v>
      </c>
      <c r="I86" s="91">
        <f t="shared" si="12"/>
        <v>176</v>
      </c>
      <c r="J86" s="91">
        <f t="shared" si="12"/>
        <v>116</v>
      </c>
      <c r="K86" s="91">
        <f t="shared" si="12"/>
        <v>78</v>
      </c>
      <c r="L86" s="91">
        <f t="shared" si="12"/>
        <v>0</v>
      </c>
      <c r="M86" s="223">
        <f t="shared" si="12"/>
        <v>0</v>
      </c>
      <c r="N86" s="91">
        <f t="shared" si="12"/>
        <v>0</v>
      </c>
      <c r="O86" s="91">
        <f t="shared" si="12"/>
        <v>0</v>
      </c>
      <c r="P86" s="91">
        <f t="shared" si="12"/>
        <v>91</v>
      </c>
      <c r="Q86" s="91">
        <f t="shared" si="12"/>
        <v>1</v>
      </c>
      <c r="R86" s="91">
        <f t="shared" si="12"/>
        <v>0</v>
      </c>
      <c r="S86" s="91">
        <f t="shared" si="12"/>
        <v>886</v>
      </c>
      <c r="T86" s="91">
        <f t="shared" si="12"/>
        <v>638</v>
      </c>
      <c r="U86" s="91">
        <f t="shared" si="12"/>
        <v>0</v>
      </c>
      <c r="V86" s="91">
        <f t="shared" si="12"/>
        <v>4</v>
      </c>
      <c r="W86" s="91">
        <f t="shared" si="12"/>
        <v>7</v>
      </c>
      <c r="X86" s="91">
        <f t="shared" si="12"/>
        <v>18</v>
      </c>
      <c r="Y86" s="91">
        <f t="shared" si="12"/>
        <v>3</v>
      </c>
      <c r="Z86" s="91">
        <f t="shared" si="12"/>
        <v>22</v>
      </c>
      <c r="AA86" s="91">
        <f t="shared" si="12"/>
        <v>6</v>
      </c>
      <c r="AB86" s="91">
        <f t="shared" si="12"/>
        <v>13</v>
      </c>
      <c r="AC86" s="91">
        <f t="shared" si="12"/>
        <v>38</v>
      </c>
      <c r="AD86" s="91">
        <f t="shared" si="12"/>
        <v>1</v>
      </c>
      <c r="AE86" s="91">
        <f t="shared" si="12"/>
        <v>27</v>
      </c>
      <c r="AF86" s="91">
        <f>IF(COUNTIFS(AF59:AF85,"*Mod*"),COUNTIFS(AF59:AF85,"*Mod*"),IF(COUNTIFS(AF59:AF85,"X"),COUNTIFS(AF59:AF85,"X"),IF(COUNTIFS(AF59:AF85,"*CAPS*"),((LEN(CONCATENATE(AF59,AF60,AF61,AF62,AF63,AF64,AF65,AF66,AF67,AF68,AF69,AF70,AF71,AF72,AF73,AF74,AF75,AF76,AF77,AF78,AF79,AF80,AF81,AF82,AF83,AF84,AF85))-LEN(SUBSTITUTE(CONCATENATE(AF59,AF60,AF61,AF62,AF63,AF64,AF65,AF66,AF67,AF68,AF69,AF70,AF71,AF72,AF73,AF74,AF75,AF76,AF77,AF78,AF79,AF80,AF81,AF82,AF83,AF84,AF85),"CAPS","")))/4)+((LEN(CONCATENATE(AF59,AF60,AF61,AF62,AF63,AF64,AF65,AF66,AF67,AF68,AF69,AF70,AF71,AF72,AF73,AF74,AF75,AF76,AF77,AF78,AF79,AF80,AF81,AF82,AF83,AF84,AF85))-LEN(SUBSTITUTE(CONCATENATE(AF59,AF60,AF61,AF62,AF63,AF64,AF65,AF66,AF67,AF68,AF69,AF70,AF71,AF72,AF73,AF74,AF75,AF76,AF77,AF78,AF79,AF80,AF81,AF82,AF83,AF84,AF85),"2","")))/1),IF(COUNTIFS(AF59:AF85,"*Sede*"),((LEN(CONCATENATE(AF59,AF60,AF61,AF62,AF63,AF64,AF65,AF66,AF67,AF68,AF69,AF70,AF71,AF72,AF73,AF74,AF75,AF76,AF77,AF78,AF79,AF80,AF81,AF82,AF83,AF84,AF85))-LEN(SUBSTITUTE(CONCATENATE(AF59,AF60,AF61,AF62,AF63,AF64,AF65,AF66,AF67,AF68,AF69,AF70,AF71,AF72,AF73,AF74,AF75,AF76,AF77,AF78,AF79,AF80,AF81,AF82,AF83,AF84,AF85),"Sede","")))/4),IF(AND(COUNTIFS(AF$2,"*SB*"),COUNTIFS(AF$2,"*%*")),HLOOKUP("*4&amp;7#2*",$A$2:$AT$321,(ROW(AF86)-1),FALSE)/$E86,IF(AND(COUNTIFS(AF$2,"*SF*"),COUNTIFS(AF$2,"*%*")),HLOOKUP("*2&amp;3#9*",$A$2:$AT$321,(ROW(AF86)-1),FALSE)/$E86,IF(COUNTIF(AF$2,"*NASF SC*"),COUNTIFS(AF59:AF85,"*Mod*"),SUM(AF59:AF85))))))))</f>
        <v>0</v>
      </c>
      <c r="AG86" s="91">
        <f>IF(COUNTIFS(AG59:AG85,"*Mod*"),COUNTIFS(AG59:AG85,"*Mod*"),IF(COUNTIFS(AG59:AG85,"X"),COUNTIFS(AG59:AG85,"X"),IF(COUNTIFS(AG59:AG85,"*CAPS*"),((LEN(CONCATENATE(AG59,AG60,AG61,AG62,AG63,AG64,AG65,AG66,AG67,AG68,AG69,AG70,AG71,AG72,AG73,AG74,AG75,AG76,AG77,AG78,AG79,AG80,AG81,AG82,AG83,AG84,AG85))-LEN(SUBSTITUTE(CONCATENATE(AG59,AG60,AG61,AG62,AG63,AG64,AG65,AG66,AG67,AG68,AG69,AG70,AG71,AG72,AG73,AG74,AG75,AG76,AG77,AG78,AG79,AG80,AG81,AG82,AG83,AG84,AG85),"CAPS","")))/4)+((LEN(CONCATENATE(AG59,AG60,AG61,AG62,AG63,AG64,AG65,AG66,AG67,AG68,AG69,AG70,AG71,AG72,AG73,AG74,AG75,AG76,AG77,AG78,AG79,AG80,AG81,AG82,AG83,AG84,AG85))-LEN(SUBSTITUTE(CONCATENATE(AG59,AG60,AG61,AG62,AG63,AG64,AG65,AG66,AG67,AG68,AG69,AG70,AG71,AG72,AG73,AG74,AG75,AG76,AG77,AG78,AG79,AG80,AG81,AG82,AG83,AG84,AG85),"2","")))/1),IF(COUNTIFS(AG59:AG85,"*Sede*"),((LEN(CONCATENATE(AG59,AG60,AG61,AG62,AG63,AG64,AG65,AG66,AG67,AG68,AG69,AG70,AG71,AG72,AG73,AG74,AG75,AG76,AG77,AG78,AG79,AG80,AG81,AG82,AG83,AG84,AG85))-LEN(SUBSTITUTE(CONCATENATE(AG59,AG60,AG61,AG62,AG63,AG64,AG65,AG66,AG67,AG68,AG69,AG70,AG71,AG72,AG73,AG74,AG75,AG76,AG77,AG78,AG79,AG80,AG81,AG82,AG83,AG84,AG85),"Sede","")))/4),IF(AND(COUNTIFS(AG$2,"*SB*"),COUNTIFS(AG$2,"*%*")),HLOOKUP("*4&amp;7#2*",$A$2:$AT$321,(ROW(AG86)-1),FALSE)/$E86,IF(AND(COUNTIFS(AG$2,"*SF*"),COUNTIFS(AG$2,"*%*")),HLOOKUP("*2&amp;3#9*",$A$2:$AT$321,(ROW(AG86)-1),FALSE)/$E86,IF(COUNTIF(AG$2,"*NASF SC*"),COUNTIFS(AG59:AG85,"*Mod*"),SUM(AG59:AG85))))))))</f>
        <v>1</v>
      </c>
    </row>
    <row r="87" spans="1:33" ht="12.75" customHeight="1" x14ac:dyDescent="0.2">
      <c r="A87" s="417"/>
      <c r="B87" s="386" t="s">
        <v>299</v>
      </c>
      <c r="C87" s="160" t="s">
        <v>12</v>
      </c>
      <c r="D87" s="198" t="s">
        <v>474</v>
      </c>
      <c r="E87" s="98">
        <f>VLOOKUP($C87,Banco!$A$3:$AZ$322,HLOOKUP(E$2,Banco!$A$1:$AZ$2,2,FALSE),FALSE)</f>
        <v>17904</v>
      </c>
      <c r="F87" s="98">
        <f>VLOOKUP($C87,Banco!$A$3:$AZ$322,HLOOKUP(F$2,Banco!$A$1:$AZ$2,2,FALSE),FALSE)</f>
        <v>27600</v>
      </c>
      <c r="G87" s="98">
        <f>VLOOKUP($C87,Banco!$A$3:$AZ$322,HLOOKUP(G$2,Banco!$A$1:$AZ$2,2,FALSE),FALSE)</f>
        <v>17904</v>
      </c>
      <c r="H87" s="122">
        <f>VLOOKUP($C87,Banco!$A$3:$AZ$322,HLOOKUP(H$2,Banco!$A$1:$AZ$2,2,FALSE),FALSE)</f>
        <v>1</v>
      </c>
      <c r="I87" s="98">
        <f>VLOOKUP($C87,Banco!$A$3:$AZ$322,HLOOKUP(I$2,Banco!$A$1:$AZ$2,2,FALSE),FALSE)</f>
        <v>9</v>
      </c>
      <c r="J87" s="98">
        <f>VLOOKUP($C87,Banco!$A$3:$AZ$322,HLOOKUP(J$2,Banco!$A$1:$AZ$2,2,FALSE),FALSE)</f>
        <v>8</v>
      </c>
      <c r="K87" s="98">
        <f>VLOOKUP($C87,Banco!$A$3:$AZ$322,HLOOKUP(K$2,Banco!$A$1:$AZ$2,2,FALSE),FALSE)</f>
        <v>5</v>
      </c>
      <c r="L87" s="98">
        <f>VLOOKUP($C87,Banco!$A$3:$AZ$322,HLOOKUP(L$2,Banco!$A$1:$AZ$2,2,FALSE),FALSE)</f>
        <v>0</v>
      </c>
      <c r="M87" s="122">
        <f>VLOOKUP($C87,Banco!$A$3:$AZ$322,HLOOKUP(M$2,Banco!$A$1:$AZ$2,2,FALSE),FALSE)</f>
        <v>0.96040000000000003</v>
      </c>
      <c r="N87" s="98">
        <f>VLOOKUP($C87,Banco!$A$3:$AZ$322,HLOOKUP(N$2,Banco!$A$1:$AZ$2,2,FALSE),FALSE)</f>
        <v>0</v>
      </c>
      <c r="O87" s="98">
        <f>VLOOKUP($C87,Banco!$A$3:$AZ$322,HLOOKUP(O$2,Banco!$A$1:$AZ$2,2,FALSE),FALSE)</f>
        <v>0</v>
      </c>
      <c r="P87" s="98">
        <f>VLOOKUP($C87,Banco!$A$3:$AZ$322,HLOOKUP(P$2,Banco!$A$1:$AZ$2,2,FALSE),FALSE)</f>
        <v>8</v>
      </c>
      <c r="Q87" s="98">
        <f>VLOOKUP($C87,Banco!$A$3:$AZ$322,HLOOKUP(Q$2,Banco!$A$1:$AZ$2,2,FALSE),FALSE)</f>
        <v>3</v>
      </c>
      <c r="R87" s="98">
        <f>VLOOKUP($C87,Banco!$A$3:$AZ$322,HLOOKUP(R$2,Banco!$A$1:$AZ$2,2,FALSE),FALSE)</f>
        <v>2</v>
      </c>
      <c r="S87" s="98">
        <f>VLOOKUP($C87,Banco!$A$3:$AZ$322,HLOOKUP(S$2,Banco!$A$1:$AZ$2,2,FALSE),FALSE)</f>
        <v>44</v>
      </c>
      <c r="T87" s="98">
        <f>VLOOKUP($C87,Banco!$A$3:$AZ$322,HLOOKUP(T$2,Banco!$A$1:$AZ$2,2,FALSE),FALSE)</f>
        <v>45</v>
      </c>
      <c r="U87" s="98" t="str">
        <f>VLOOKUP($C87,Banco!$A$3:$AZ$322,HLOOKUP(U$2,Banco!$A$1:$AZ$2,2,FALSE),FALSE)</f>
        <v>-</v>
      </c>
      <c r="V87" s="98">
        <f>VLOOKUP($C87,Banco!$A$3:$AZ$322,HLOOKUP(V$2,Banco!$A$1:$AZ$2,2,FALSE),FALSE)</f>
        <v>1</v>
      </c>
      <c r="W87" s="98">
        <f>VLOOKUP($C87,Banco!$A$3:$AZ$322,HLOOKUP(W$2,Banco!$A$1:$AZ$2,2,FALSE),FALSE)</f>
        <v>0</v>
      </c>
      <c r="X87" s="98">
        <f>VLOOKUP($C87,Banco!$A$3:$AZ$322,HLOOKUP(X$2,Banco!$A$1:$AZ$2,2,FALSE),FALSE)</f>
        <v>0</v>
      </c>
      <c r="Y87" s="99" t="str">
        <f>VLOOKUP($C87,Banco!$A$3:$AZ$322,HLOOKUP(Y$2,Banco!$A$1:$AZ$2,2,FALSE),FALSE)</f>
        <v>Ref. Xanxêre</v>
      </c>
      <c r="Z87" s="99" t="str">
        <f>VLOOKUP($C87,Banco!$A$3:$AZ$322,HLOOKUP(Z$2,Banco!$A$1:$AZ$2,2,FALSE),FALSE)</f>
        <v>X</v>
      </c>
      <c r="AA87" s="99" t="str">
        <f>VLOOKUP($C87,Banco!$A$3:$AZ$322,HLOOKUP(AA$2,Banco!$A$1:$AZ$2,2,FALSE),FALSE)</f>
        <v>CAPS I</v>
      </c>
      <c r="AB87" s="99">
        <f>VLOOKUP($C87,Banco!$A$3:$AZ$322,HLOOKUP(AB$2,Banco!$A$1:$AZ$2,2,FALSE),FALSE)</f>
        <v>1</v>
      </c>
      <c r="AC87" s="99">
        <f>VLOOKUP($C87,Banco!$A$3:$AZ$322,HLOOKUP(AC$2,Banco!$A$1:$AZ$2,2,FALSE),FALSE)</f>
        <v>0</v>
      </c>
      <c r="AD87" s="99">
        <f>VLOOKUP($C87,Banco!$A$3:$AZ$322,HLOOKUP(AD$2,Banco!$A$1:$AZ$2,2,FALSE),FALSE)</f>
        <v>0</v>
      </c>
      <c r="AE87" s="99" t="str">
        <f>VLOOKUP($C87,Banco!$A$3:$AZ$322,HLOOKUP(AE$2,Banco!$A$1:$AZ$2,2,FALSE),FALSE)</f>
        <v>X</v>
      </c>
      <c r="AF87" s="99">
        <f>VLOOKUP($C87,Banco!$A$3:$AZ$322,HLOOKUP(AF$2,Banco!$A$1:$AZ$2,2,FALSE),FALSE)</f>
        <v>0</v>
      </c>
      <c r="AG87" s="99">
        <f>VLOOKUP($C87,Banco!$A$3:$AZ$322,HLOOKUP(AG$2,Banco!$A$1:$AZ$2,2,FALSE),FALSE)</f>
        <v>0</v>
      </c>
    </row>
    <row r="88" spans="1:33" x14ac:dyDescent="0.2">
      <c r="A88" s="417"/>
      <c r="B88" s="387"/>
      <c r="C88" s="164" t="s">
        <v>51</v>
      </c>
      <c r="D88" s="198" t="s">
        <v>474</v>
      </c>
      <c r="E88" s="31">
        <f>VLOOKUP($C88,Banco!$A$3:$AZ$322,HLOOKUP(E$2,Banco!$A$1:$AZ$2,2,FALSE),FALSE)</f>
        <v>3010</v>
      </c>
      <c r="F88" s="31">
        <f>VLOOKUP($C88,Banco!$A$3:$AZ$322,HLOOKUP(F$2,Banco!$A$1:$AZ$2,2,FALSE),FALSE)</f>
        <v>3450</v>
      </c>
      <c r="G88" s="31">
        <f>VLOOKUP($C88,Banco!$A$3:$AZ$322,HLOOKUP(G$2,Banco!$A$1:$AZ$2,2,FALSE),FALSE)</f>
        <v>3010</v>
      </c>
      <c r="H88" s="118">
        <f>VLOOKUP($C88,Banco!$A$3:$AZ$322,HLOOKUP(H$2,Banco!$A$1:$AZ$2,2,FALSE),FALSE)</f>
        <v>1</v>
      </c>
      <c r="I88" s="31">
        <f>VLOOKUP($C88,Banco!$A$3:$AZ$322,HLOOKUP(I$2,Banco!$A$1:$AZ$2,2,FALSE),FALSE)</f>
        <v>1</v>
      </c>
      <c r="J88" s="31">
        <f>VLOOKUP($C88,Banco!$A$3:$AZ$322,HLOOKUP(J$2,Banco!$A$1:$AZ$2,2,FALSE),FALSE)</f>
        <v>1</v>
      </c>
      <c r="K88" s="31">
        <f>VLOOKUP($C88,Banco!$A$3:$AZ$322,HLOOKUP(K$2,Banco!$A$1:$AZ$2,2,FALSE),FALSE)</f>
        <v>1</v>
      </c>
      <c r="L88" s="31">
        <f>VLOOKUP($C88,Banco!$A$3:$AZ$322,HLOOKUP(L$2,Banco!$A$1:$AZ$2,2,FALSE),FALSE)</f>
        <v>0</v>
      </c>
      <c r="M88" s="118">
        <f>VLOOKUP($C88,Banco!$A$3:$AZ$322,HLOOKUP(M$2,Banco!$A$1:$AZ$2,2,FALSE),FALSE)</f>
        <v>1</v>
      </c>
      <c r="N88" s="31">
        <f>VLOOKUP($C88,Banco!$A$3:$AZ$322,HLOOKUP(N$2,Banco!$A$1:$AZ$2,2,FALSE),FALSE)</f>
        <v>0</v>
      </c>
      <c r="O88" s="31">
        <f>VLOOKUP($C88,Banco!$A$3:$AZ$322,HLOOKUP(O$2,Banco!$A$1:$AZ$2,2,FALSE),FALSE)</f>
        <v>0</v>
      </c>
      <c r="P88" s="31">
        <f>VLOOKUP($C88,Banco!$A$3:$AZ$322,HLOOKUP(P$2,Banco!$A$1:$AZ$2,2,FALSE),FALSE)</f>
        <v>1</v>
      </c>
      <c r="Q88" s="31">
        <f>VLOOKUP($C88,Banco!$A$3:$AZ$322,HLOOKUP(Q$2,Banco!$A$1:$AZ$2,2,FALSE),FALSE)</f>
        <v>1</v>
      </c>
      <c r="R88" s="31">
        <f>VLOOKUP($C88,Banco!$A$3:$AZ$322,HLOOKUP(R$2,Banco!$A$1:$AZ$2,2,FALSE),FALSE)</f>
        <v>1</v>
      </c>
      <c r="S88" s="31">
        <f>VLOOKUP($C88,Banco!$A$3:$AZ$322,HLOOKUP(S$2,Banco!$A$1:$AZ$2,2,FALSE),FALSE)</f>
        <v>7</v>
      </c>
      <c r="T88" s="31">
        <f>VLOOKUP($C88,Banco!$A$3:$AZ$322,HLOOKUP(T$2,Banco!$A$1:$AZ$2,2,FALSE),FALSE)</f>
        <v>6</v>
      </c>
      <c r="U88" s="31" t="str">
        <f>VLOOKUP($C88,Banco!$A$3:$AZ$322,HLOOKUP(U$2,Banco!$A$1:$AZ$2,2,FALSE),FALSE)</f>
        <v>-</v>
      </c>
      <c r="V88" s="31">
        <f>VLOOKUP($C88,Banco!$A$3:$AZ$322,HLOOKUP(V$2,Banco!$A$1:$AZ$2,2,FALSE),FALSE)</f>
        <v>0</v>
      </c>
      <c r="W88" s="31">
        <f>VLOOKUP($C88,Banco!$A$3:$AZ$322,HLOOKUP(W$2,Banco!$A$1:$AZ$2,2,FALSE),FALSE)</f>
        <v>0</v>
      </c>
      <c r="X88" s="31">
        <f>VLOOKUP($C88,Banco!$A$3:$AZ$322,HLOOKUP(X$2,Banco!$A$1:$AZ$2,2,FALSE),FALSE)</f>
        <v>1</v>
      </c>
      <c r="Y88" s="70" t="str">
        <f>VLOOKUP($C88,Banco!$A$3:$AZ$322,HLOOKUP(Y$2,Banco!$A$1:$AZ$2,2,FALSE),FALSE)</f>
        <v>Ref. Xanxêre</v>
      </c>
      <c r="Z88" s="70">
        <f>VLOOKUP($C88,Banco!$A$3:$AZ$322,HLOOKUP(Z$2,Banco!$A$1:$AZ$2,2,FALSE),FALSE)</f>
        <v>0</v>
      </c>
      <c r="AA88" s="70" t="str">
        <f>VLOOKUP($C88,Banco!$A$3:$AZ$322,HLOOKUP(AA$2,Banco!$A$1:$AZ$2,2,FALSE),FALSE)</f>
        <v>-</v>
      </c>
      <c r="AB88" s="70">
        <f>VLOOKUP($C88,Banco!$A$3:$AZ$322,HLOOKUP(AB$2,Banco!$A$1:$AZ$2,2,FALSE),FALSE)</f>
        <v>0</v>
      </c>
      <c r="AC88" s="70">
        <f>VLOOKUP($C88,Banco!$A$3:$AZ$322,HLOOKUP(AC$2,Banco!$A$1:$AZ$2,2,FALSE),FALSE)</f>
        <v>1</v>
      </c>
      <c r="AD88" s="70">
        <f>VLOOKUP($C88,Banco!$A$3:$AZ$322,HLOOKUP(AD$2,Banco!$A$1:$AZ$2,2,FALSE),FALSE)</f>
        <v>0</v>
      </c>
      <c r="AE88" s="70" t="str">
        <f>VLOOKUP($C88,Banco!$A$3:$AZ$322,HLOOKUP(AE$2,Banco!$A$1:$AZ$2,2,FALSE),FALSE)</f>
        <v>X</v>
      </c>
      <c r="AF88" s="70">
        <f>VLOOKUP($C88,Banco!$A$3:$AZ$322,HLOOKUP(AF$2,Banco!$A$1:$AZ$2,2,FALSE),FALSE)</f>
        <v>0</v>
      </c>
      <c r="AG88" s="70">
        <f>VLOOKUP($C88,Banco!$A$3:$AZ$322,HLOOKUP(AG$2,Banco!$A$1:$AZ$2,2,FALSE),FALSE)</f>
        <v>0</v>
      </c>
    </row>
    <row r="89" spans="1:33" ht="28.5" customHeight="1" x14ac:dyDescent="0.2">
      <c r="A89" s="417"/>
      <c r="B89" s="387"/>
      <c r="C89" s="162" t="s">
        <v>66</v>
      </c>
      <c r="D89" s="198" t="s">
        <v>472</v>
      </c>
      <c r="E89" s="25">
        <f>VLOOKUP($C89,Banco!$A$3:$AZ$322,HLOOKUP(E$2,Banco!$A$1:$AZ$2,2,FALSE),FALSE)</f>
        <v>8526</v>
      </c>
      <c r="F89" s="25">
        <f>VLOOKUP($C89,Banco!$A$3:$AZ$322,HLOOKUP(F$2,Banco!$A$1:$AZ$2,2,FALSE),FALSE)</f>
        <v>13800</v>
      </c>
      <c r="G89" s="25">
        <f>VLOOKUP($C89,Banco!$A$3:$AZ$322,HLOOKUP(G$2,Banco!$A$1:$AZ$2,2,FALSE),FALSE)</f>
        <v>8526</v>
      </c>
      <c r="H89" s="115">
        <f>VLOOKUP($C89,Banco!$A$3:$AZ$322,HLOOKUP(H$2,Banco!$A$1:$AZ$2,2,FALSE),FALSE)</f>
        <v>1</v>
      </c>
      <c r="I89" s="25">
        <f>VLOOKUP($C89,Banco!$A$3:$AZ$322,HLOOKUP(I$2,Banco!$A$1:$AZ$2,2,FALSE),FALSE)</f>
        <v>4</v>
      </c>
      <c r="J89" s="25">
        <f>VLOOKUP($C89,Banco!$A$3:$AZ$322,HLOOKUP(J$2,Banco!$A$1:$AZ$2,2,FALSE),FALSE)</f>
        <v>4</v>
      </c>
      <c r="K89" s="25">
        <f>VLOOKUP($C89,Banco!$A$3:$AZ$322,HLOOKUP(K$2,Banco!$A$1:$AZ$2,2,FALSE),FALSE)</f>
        <v>8</v>
      </c>
      <c r="L89" s="25">
        <f>VLOOKUP($C89,Banco!$A$3:$AZ$322,HLOOKUP(L$2,Banco!$A$1:$AZ$2,2,FALSE),FALSE)</f>
        <v>0</v>
      </c>
      <c r="M89" s="115">
        <f>VLOOKUP($C89,Banco!$A$3:$AZ$322,HLOOKUP(M$2,Banco!$A$1:$AZ$2,2,FALSE),FALSE)</f>
        <v>0.755</v>
      </c>
      <c r="N89" s="25">
        <f>VLOOKUP($C89,Banco!$A$3:$AZ$322,HLOOKUP(N$2,Banco!$A$1:$AZ$2,2,FALSE),FALSE)</f>
        <v>0</v>
      </c>
      <c r="O89" s="25">
        <f>VLOOKUP($C89,Banco!$A$3:$AZ$322,HLOOKUP(O$2,Banco!$A$1:$AZ$2,2,FALSE),FALSE)</f>
        <v>0</v>
      </c>
      <c r="P89" s="25">
        <f>VLOOKUP($C89,Banco!$A$3:$AZ$322,HLOOKUP(P$2,Banco!$A$1:$AZ$2,2,FALSE),FALSE)</f>
        <v>4</v>
      </c>
      <c r="Q89" s="25">
        <f>VLOOKUP($C89,Banco!$A$3:$AZ$322,HLOOKUP(Q$2,Banco!$A$1:$AZ$2,2,FALSE),FALSE)</f>
        <v>1</v>
      </c>
      <c r="R89" s="25">
        <f>VLOOKUP($C89,Banco!$A$3:$AZ$322,HLOOKUP(R$2,Banco!$A$1:$AZ$2,2,FALSE),FALSE)</f>
        <v>1</v>
      </c>
      <c r="S89" s="25">
        <f>VLOOKUP($C89,Banco!$A$3:$AZ$322,HLOOKUP(S$2,Banco!$A$1:$AZ$2,2,FALSE),FALSE)</f>
        <v>22</v>
      </c>
      <c r="T89" s="25">
        <f>VLOOKUP($C89,Banco!$A$3:$AZ$322,HLOOKUP(T$2,Banco!$A$1:$AZ$2,2,FALSE),FALSE)</f>
        <v>23</v>
      </c>
      <c r="U89" s="25" t="str">
        <f>VLOOKUP($C89,Banco!$A$3:$AZ$322,HLOOKUP(U$2,Banco!$A$1:$AZ$2,2,FALSE),FALSE)</f>
        <v>-</v>
      </c>
      <c r="V89" s="25">
        <f>VLOOKUP($C89,Banco!$A$3:$AZ$322,HLOOKUP(V$2,Banco!$A$1:$AZ$2,2,FALSE),FALSE)</f>
        <v>0</v>
      </c>
      <c r="W89" s="25">
        <f>VLOOKUP($C89,Banco!$A$3:$AZ$322,HLOOKUP(W$2,Banco!$A$1:$AZ$2,2,FALSE),FALSE)</f>
        <v>1</v>
      </c>
      <c r="X89" s="25">
        <f>VLOOKUP($C89,Banco!$A$3:$AZ$322,HLOOKUP(X$2,Banco!$A$1:$AZ$2,2,FALSE),FALSE)</f>
        <v>0</v>
      </c>
      <c r="Y89" s="68" t="str">
        <f>VLOOKUP($C89,Banco!$A$3:$AZ$322,HLOOKUP(Y$2,Banco!$A$1:$AZ$2,2,FALSE),FALSE)</f>
        <v>Ref. São Lourenço do Oeste</v>
      </c>
      <c r="Z89" s="68" t="str">
        <f>VLOOKUP($C89,Banco!$A$3:$AZ$322,HLOOKUP(Z$2,Banco!$A$1:$AZ$2,2,FALSE),FALSE)</f>
        <v>X</v>
      </c>
      <c r="AA89" s="325" t="str">
        <f>VLOOKUP($C89,Banco!$A$3:$AZ$322,HLOOKUP(AA$2,Banco!$A$1:$AZ$2,2,FALSE),FALSE)</f>
        <v>CAPS I - Microrregional</v>
      </c>
      <c r="AB89" s="68">
        <f>VLOOKUP($C89,Banco!$A$3:$AZ$322,HLOOKUP(AB$2,Banco!$A$1:$AZ$2,2,FALSE),FALSE)</f>
        <v>2</v>
      </c>
      <c r="AC89" s="68">
        <f>VLOOKUP($C89,Banco!$A$3:$AZ$322,HLOOKUP(AC$2,Banco!$A$1:$AZ$2,2,FALSE),FALSE)</f>
        <v>3</v>
      </c>
      <c r="AD89" s="68">
        <f>VLOOKUP($C89,Banco!$A$3:$AZ$322,HLOOKUP(AD$2,Banco!$A$1:$AZ$2,2,FALSE),FALSE)</f>
        <v>0</v>
      </c>
      <c r="AE89" s="68" t="str">
        <f>VLOOKUP($C89,Banco!$A$3:$AZ$322,HLOOKUP(AE$2,Banco!$A$1:$AZ$2,2,FALSE),FALSE)</f>
        <v>X</v>
      </c>
      <c r="AF89" s="68">
        <f>VLOOKUP($C89,Banco!$A$3:$AZ$322,HLOOKUP(AF$2,Banco!$A$1:$AZ$2,2,FALSE),FALSE)</f>
        <v>0</v>
      </c>
      <c r="AG89" s="68">
        <f>VLOOKUP($C89,Banco!$A$3:$AZ$322,HLOOKUP(AG$2,Banco!$A$1:$AZ$2,2,FALSE),FALSE)</f>
        <v>0</v>
      </c>
    </row>
    <row r="90" spans="1:33" x14ac:dyDescent="0.2">
      <c r="A90" s="417"/>
      <c r="B90" s="387"/>
      <c r="C90" s="164" t="s">
        <v>83</v>
      </c>
      <c r="D90" s="198" t="s">
        <v>472</v>
      </c>
      <c r="E90" s="31">
        <f>VLOOKUP($C90,Banco!$A$3:$AZ$322,HLOOKUP(E$2,Banco!$A$1:$AZ$2,2,FALSE),FALSE)</f>
        <v>2549</v>
      </c>
      <c r="F90" s="31">
        <f>VLOOKUP($C90,Banco!$A$3:$AZ$322,HLOOKUP(F$2,Banco!$A$1:$AZ$2,2,FALSE),FALSE)</f>
        <v>3450</v>
      </c>
      <c r="G90" s="31">
        <f>VLOOKUP($C90,Banco!$A$3:$AZ$322,HLOOKUP(G$2,Banco!$A$1:$AZ$2,2,FALSE),FALSE)</f>
        <v>2549</v>
      </c>
      <c r="H90" s="118">
        <f>VLOOKUP($C90,Banco!$A$3:$AZ$322,HLOOKUP(H$2,Banco!$A$1:$AZ$2,2,FALSE),FALSE)</f>
        <v>1</v>
      </c>
      <c r="I90" s="31">
        <f>VLOOKUP($C90,Banco!$A$3:$AZ$322,HLOOKUP(I$2,Banco!$A$1:$AZ$2,2,FALSE),FALSE)</f>
        <v>1</v>
      </c>
      <c r="J90" s="31">
        <f>VLOOKUP($C90,Banco!$A$3:$AZ$322,HLOOKUP(J$2,Banco!$A$1:$AZ$2,2,FALSE),FALSE)</f>
        <v>1</v>
      </c>
      <c r="K90" s="31">
        <f>VLOOKUP($C90,Banco!$A$3:$AZ$322,HLOOKUP(K$2,Banco!$A$1:$AZ$2,2,FALSE),FALSE)</f>
        <v>1</v>
      </c>
      <c r="L90" s="31">
        <f>VLOOKUP($C90,Banco!$A$3:$AZ$322,HLOOKUP(L$2,Banco!$A$1:$AZ$2,2,FALSE),FALSE)</f>
        <v>0</v>
      </c>
      <c r="M90" s="118">
        <f>VLOOKUP($C90,Banco!$A$3:$AZ$322,HLOOKUP(M$2,Banco!$A$1:$AZ$2,2,FALSE),FALSE)</f>
        <v>1</v>
      </c>
      <c r="N90" s="31">
        <f>VLOOKUP($C90,Banco!$A$3:$AZ$322,HLOOKUP(N$2,Banco!$A$1:$AZ$2,2,FALSE),FALSE)</f>
        <v>0</v>
      </c>
      <c r="O90" s="31">
        <f>VLOOKUP($C90,Banco!$A$3:$AZ$322,HLOOKUP(O$2,Banco!$A$1:$AZ$2,2,FALSE),FALSE)</f>
        <v>0</v>
      </c>
      <c r="P90" s="31">
        <f>VLOOKUP($C90,Banco!$A$3:$AZ$322,HLOOKUP(P$2,Banco!$A$1:$AZ$2,2,FALSE),FALSE)</f>
        <v>1</v>
      </c>
      <c r="Q90" s="31">
        <f>VLOOKUP($C90,Banco!$A$3:$AZ$322,HLOOKUP(Q$2,Banco!$A$1:$AZ$2,2,FALSE),FALSE)</f>
        <v>1</v>
      </c>
      <c r="R90" s="31">
        <f>VLOOKUP($C90,Banco!$A$3:$AZ$322,HLOOKUP(R$2,Banco!$A$1:$AZ$2,2,FALSE),FALSE)</f>
        <v>1</v>
      </c>
      <c r="S90" s="31">
        <f>VLOOKUP($C90,Banco!$A$3:$AZ$322,HLOOKUP(S$2,Banco!$A$1:$AZ$2,2,FALSE),FALSE)</f>
        <v>6</v>
      </c>
      <c r="T90" s="31">
        <f>VLOOKUP($C90,Banco!$A$3:$AZ$322,HLOOKUP(T$2,Banco!$A$1:$AZ$2,2,FALSE),FALSE)</f>
        <v>5</v>
      </c>
      <c r="U90" s="31" t="str">
        <f>VLOOKUP($C90,Banco!$A$3:$AZ$322,HLOOKUP(U$2,Banco!$A$1:$AZ$2,2,FALSE),FALSE)</f>
        <v>-</v>
      </c>
      <c r="V90" s="31">
        <f>VLOOKUP($C90,Banco!$A$3:$AZ$322,HLOOKUP(V$2,Banco!$A$1:$AZ$2,2,FALSE),FALSE)</f>
        <v>0</v>
      </c>
      <c r="W90" s="31">
        <f>VLOOKUP($C90,Banco!$A$3:$AZ$322,HLOOKUP(W$2,Banco!$A$1:$AZ$2,2,FALSE),FALSE)</f>
        <v>0</v>
      </c>
      <c r="X90" s="31">
        <f>VLOOKUP($C90,Banco!$A$3:$AZ$322,HLOOKUP(X$2,Banco!$A$1:$AZ$2,2,FALSE),FALSE)</f>
        <v>1</v>
      </c>
      <c r="Y90" s="70" t="str">
        <f>VLOOKUP($C90,Banco!$A$3:$AZ$322,HLOOKUP(Y$2,Banco!$A$1:$AZ$2,2,FALSE),FALSE)</f>
        <v>Ref. São Lourenço do Oeste</v>
      </c>
      <c r="Z90" s="70" t="str">
        <f>VLOOKUP($C90,Banco!$A$3:$AZ$322,HLOOKUP(Z$2,Banco!$A$1:$AZ$2,2,FALSE),FALSE)</f>
        <v>X</v>
      </c>
      <c r="AA90" s="70" t="str">
        <f>VLOOKUP($C90,Banco!$A$3:$AZ$322,HLOOKUP(AA$2,Banco!$A$1:$AZ$2,2,FALSE),FALSE)</f>
        <v>-</v>
      </c>
      <c r="AB90" s="70">
        <f>VLOOKUP($C90,Banco!$A$3:$AZ$322,HLOOKUP(AB$2,Banco!$A$1:$AZ$2,2,FALSE),FALSE)</f>
        <v>1</v>
      </c>
      <c r="AC90" s="70">
        <f>VLOOKUP($C90,Banco!$A$3:$AZ$322,HLOOKUP(AC$2,Banco!$A$1:$AZ$2,2,FALSE),FALSE)</f>
        <v>0</v>
      </c>
      <c r="AD90" s="70">
        <f>VLOOKUP($C90,Banco!$A$3:$AZ$322,HLOOKUP(AD$2,Banco!$A$1:$AZ$2,2,FALSE),FALSE)</f>
        <v>0</v>
      </c>
      <c r="AE90" s="70" t="str">
        <f>VLOOKUP($C90,Banco!$A$3:$AZ$322,HLOOKUP(AE$2,Banco!$A$1:$AZ$2,2,FALSE),FALSE)</f>
        <v>X</v>
      </c>
      <c r="AF90" s="70">
        <f>VLOOKUP($C90,Banco!$A$3:$AZ$322,HLOOKUP(AF$2,Banco!$A$1:$AZ$2,2,FALSE),FALSE)</f>
        <v>0</v>
      </c>
      <c r="AG90" s="70">
        <f>VLOOKUP($C90,Banco!$A$3:$AZ$322,HLOOKUP(AG$2,Banco!$A$1:$AZ$2,2,FALSE),FALSE)</f>
        <v>0</v>
      </c>
    </row>
    <row r="91" spans="1:33" x14ac:dyDescent="0.2">
      <c r="A91" s="417"/>
      <c r="B91" s="387"/>
      <c r="C91" s="162" t="s">
        <v>94</v>
      </c>
      <c r="D91" s="198" t="s">
        <v>474</v>
      </c>
      <c r="E91" s="25">
        <f>VLOOKUP($C91,Banco!$A$3:$AZ$322,HLOOKUP(E$2,Banco!$A$1:$AZ$2,2,FALSE),FALSE)</f>
        <v>3203</v>
      </c>
      <c r="F91" s="25">
        <f>VLOOKUP($C91,Banco!$A$3:$AZ$322,HLOOKUP(F$2,Banco!$A$1:$AZ$2,2,FALSE),FALSE)</f>
        <v>3450</v>
      </c>
      <c r="G91" s="25">
        <f>VLOOKUP($C91,Banco!$A$3:$AZ$322,HLOOKUP(G$2,Banco!$A$1:$AZ$2,2,FALSE),FALSE)</f>
        <v>3203</v>
      </c>
      <c r="H91" s="115">
        <f>VLOOKUP($C91,Banco!$A$3:$AZ$322,HLOOKUP(H$2,Banco!$A$1:$AZ$2,2,FALSE),FALSE)</f>
        <v>1</v>
      </c>
      <c r="I91" s="25">
        <f>VLOOKUP($C91,Banco!$A$3:$AZ$322,HLOOKUP(I$2,Banco!$A$1:$AZ$2,2,FALSE),FALSE)</f>
        <v>2</v>
      </c>
      <c r="J91" s="25">
        <f>VLOOKUP($C91,Banco!$A$3:$AZ$322,HLOOKUP(J$2,Banco!$A$1:$AZ$2,2,FALSE),FALSE)</f>
        <v>1</v>
      </c>
      <c r="K91" s="25">
        <f>VLOOKUP($C91,Banco!$A$3:$AZ$322,HLOOKUP(K$2,Banco!$A$1:$AZ$2,2,FALSE),FALSE)</f>
        <v>1</v>
      </c>
      <c r="L91" s="25">
        <f>VLOOKUP($C91,Banco!$A$3:$AZ$322,HLOOKUP(L$2,Banco!$A$1:$AZ$2,2,FALSE),FALSE)</f>
        <v>0</v>
      </c>
      <c r="M91" s="115">
        <f>VLOOKUP($C91,Banco!$A$3:$AZ$322,HLOOKUP(M$2,Banco!$A$1:$AZ$2,2,FALSE),FALSE)</f>
        <v>1</v>
      </c>
      <c r="N91" s="25">
        <f>VLOOKUP($C91,Banco!$A$3:$AZ$322,HLOOKUP(N$2,Banco!$A$1:$AZ$2,2,FALSE),FALSE)</f>
        <v>0</v>
      </c>
      <c r="O91" s="25">
        <f>VLOOKUP($C91,Banco!$A$3:$AZ$322,HLOOKUP(O$2,Banco!$A$1:$AZ$2,2,FALSE),FALSE)</f>
        <v>0</v>
      </c>
      <c r="P91" s="25">
        <f>VLOOKUP($C91,Banco!$A$3:$AZ$322,HLOOKUP(P$2,Banco!$A$1:$AZ$2,2,FALSE),FALSE)</f>
        <v>1</v>
      </c>
      <c r="Q91" s="25">
        <f>VLOOKUP($C91,Banco!$A$3:$AZ$322,HLOOKUP(Q$2,Banco!$A$1:$AZ$2,2,FALSE),FALSE)</f>
        <v>0</v>
      </c>
      <c r="R91" s="25">
        <f>VLOOKUP($C91,Banco!$A$3:$AZ$322,HLOOKUP(R$2,Banco!$A$1:$AZ$2,2,FALSE),FALSE)</f>
        <v>0</v>
      </c>
      <c r="S91" s="25">
        <f>VLOOKUP($C91,Banco!$A$3:$AZ$322,HLOOKUP(S$2,Banco!$A$1:$AZ$2,2,FALSE),FALSE)</f>
        <v>8</v>
      </c>
      <c r="T91" s="25">
        <f>VLOOKUP($C91,Banco!$A$3:$AZ$322,HLOOKUP(T$2,Banco!$A$1:$AZ$2,2,FALSE),FALSE)</f>
        <v>8</v>
      </c>
      <c r="U91" s="25" t="str">
        <f>VLOOKUP($C91,Banco!$A$3:$AZ$322,HLOOKUP(U$2,Banco!$A$1:$AZ$2,2,FALSE),FALSE)</f>
        <v>-</v>
      </c>
      <c r="V91" s="25">
        <f>VLOOKUP($C91,Banco!$A$3:$AZ$322,HLOOKUP(V$2,Banco!$A$1:$AZ$2,2,FALSE),FALSE)</f>
        <v>0</v>
      </c>
      <c r="W91" s="25">
        <f>VLOOKUP($C91,Banco!$A$3:$AZ$322,HLOOKUP(W$2,Banco!$A$1:$AZ$2,2,FALSE),FALSE)</f>
        <v>0</v>
      </c>
      <c r="X91" s="25">
        <f>VLOOKUP($C91,Banco!$A$3:$AZ$322,HLOOKUP(X$2,Banco!$A$1:$AZ$2,2,FALSE),FALSE)</f>
        <v>1</v>
      </c>
      <c r="Y91" s="68" t="str">
        <f>VLOOKUP($C91,Banco!$A$3:$AZ$322,HLOOKUP(Y$2,Banco!$A$1:$AZ$2,2,FALSE),FALSE)</f>
        <v>Ref. Xanxêre</v>
      </c>
      <c r="Z91" s="68" t="str">
        <f>VLOOKUP($C91,Banco!$A$3:$AZ$322,HLOOKUP(Z$2,Banco!$A$1:$AZ$2,2,FALSE),FALSE)</f>
        <v>X</v>
      </c>
      <c r="AA91" s="68" t="str">
        <f>VLOOKUP($C91,Banco!$A$3:$AZ$322,HLOOKUP(AA$2,Banco!$A$1:$AZ$2,2,FALSE),FALSE)</f>
        <v>-</v>
      </c>
      <c r="AB91" s="68">
        <f>VLOOKUP($C91,Banco!$A$3:$AZ$322,HLOOKUP(AB$2,Banco!$A$1:$AZ$2,2,FALSE),FALSE)</f>
        <v>1</v>
      </c>
      <c r="AC91" s="68">
        <f>VLOOKUP($C91,Banco!$A$3:$AZ$322,HLOOKUP(AC$2,Banco!$A$1:$AZ$2,2,FALSE),FALSE)</f>
        <v>0</v>
      </c>
      <c r="AD91" s="68">
        <f>VLOOKUP($C91,Banco!$A$3:$AZ$322,HLOOKUP(AD$2,Banco!$A$1:$AZ$2,2,FALSE),FALSE)</f>
        <v>0</v>
      </c>
      <c r="AE91" s="68" t="str">
        <f>VLOOKUP($C91,Banco!$A$3:$AZ$322,HLOOKUP(AE$2,Banco!$A$1:$AZ$2,2,FALSE),FALSE)</f>
        <v>X</v>
      </c>
      <c r="AF91" s="68">
        <f>VLOOKUP($C91,Banco!$A$3:$AZ$322,HLOOKUP(AF$2,Banco!$A$1:$AZ$2,2,FALSE),FALSE)</f>
        <v>0</v>
      </c>
      <c r="AG91" s="68">
        <f>VLOOKUP($C91,Banco!$A$3:$AZ$322,HLOOKUP(AG$2,Banco!$A$1:$AZ$2,2,FALSE),FALSE)</f>
        <v>0</v>
      </c>
    </row>
    <row r="92" spans="1:33" x14ac:dyDescent="0.2">
      <c r="A92" s="417"/>
      <c r="B92" s="387"/>
      <c r="C92" s="164" t="s">
        <v>97</v>
      </c>
      <c r="D92" s="198" t="s">
        <v>474</v>
      </c>
      <c r="E92" s="31">
        <f>VLOOKUP($C92,Banco!$A$3:$AZ$322,HLOOKUP(E$2,Banco!$A$1:$AZ$2,2,FALSE),FALSE)</f>
        <v>10667</v>
      </c>
      <c r="F92" s="31">
        <f>VLOOKUP($C92,Banco!$A$3:$AZ$322,HLOOKUP(F$2,Banco!$A$1:$AZ$2,2,FALSE),FALSE)</f>
        <v>17250</v>
      </c>
      <c r="G92" s="31">
        <f>VLOOKUP($C92,Banco!$A$3:$AZ$322,HLOOKUP(G$2,Banco!$A$1:$AZ$2,2,FALSE),FALSE)</f>
        <v>10667</v>
      </c>
      <c r="H92" s="118">
        <f>VLOOKUP($C92,Banco!$A$3:$AZ$322,HLOOKUP(H$2,Banco!$A$1:$AZ$2,2,FALSE),FALSE)</f>
        <v>1</v>
      </c>
      <c r="I92" s="31">
        <f>VLOOKUP($C92,Banco!$A$3:$AZ$322,HLOOKUP(I$2,Banco!$A$1:$AZ$2,2,FALSE),FALSE)</f>
        <v>5</v>
      </c>
      <c r="J92" s="31">
        <f>VLOOKUP($C92,Banco!$A$3:$AZ$322,HLOOKUP(J$2,Banco!$A$1:$AZ$2,2,FALSE),FALSE)</f>
        <v>5</v>
      </c>
      <c r="K92" s="31">
        <f>VLOOKUP($C92,Banco!$A$3:$AZ$322,HLOOKUP(K$2,Banco!$A$1:$AZ$2,2,FALSE),FALSE)</f>
        <v>3</v>
      </c>
      <c r="L92" s="31">
        <f>VLOOKUP($C92,Banco!$A$3:$AZ$322,HLOOKUP(L$2,Banco!$A$1:$AZ$2,2,FALSE),FALSE)</f>
        <v>0</v>
      </c>
      <c r="M92" s="118">
        <f>VLOOKUP($C92,Banco!$A$3:$AZ$322,HLOOKUP(M$2,Banco!$A$1:$AZ$2,2,FALSE),FALSE)</f>
        <v>0.97189999999999999</v>
      </c>
      <c r="N92" s="31">
        <f>VLOOKUP($C92,Banco!$A$3:$AZ$322,HLOOKUP(N$2,Banco!$A$1:$AZ$2,2,FALSE),FALSE)</f>
        <v>0</v>
      </c>
      <c r="O92" s="31">
        <f>VLOOKUP($C92,Banco!$A$3:$AZ$322,HLOOKUP(O$2,Banco!$A$1:$AZ$2,2,FALSE),FALSE)</f>
        <v>0</v>
      </c>
      <c r="P92" s="31">
        <f>VLOOKUP($C92,Banco!$A$3:$AZ$322,HLOOKUP(P$2,Banco!$A$1:$AZ$2,2,FALSE),FALSE)</f>
        <v>4</v>
      </c>
      <c r="Q92" s="31">
        <f>VLOOKUP($C92,Banco!$A$3:$AZ$322,HLOOKUP(Q$2,Banco!$A$1:$AZ$2,2,FALSE),FALSE)</f>
        <v>0</v>
      </c>
      <c r="R92" s="31">
        <f>VLOOKUP($C92,Banco!$A$3:$AZ$322,HLOOKUP(R$2,Banco!$A$1:$AZ$2,2,FALSE),FALSE)</f>
        <v>0</v>
      </c>
      <c r="S92" s="31">
        <f>VLOOKUP($C92,Banco!$A$3:$AZ$322,HLOOKUP(S$2,Banco!$A$1:$AZ$2,2,FALSE),FALSE)</f>
        <v>27</v>
      </c>
      <c r="T92" s="31">
        <f>VLOOKUP($C92,Banco!$A$3:$AZ$322,HLOOKUP(T$2,Banco!$A$1:$AZ$2,2,FALSE),FALSE)</f>
        <v>26</v>
      </c>
      <c r="U92" s="31" t="str">
        <f>VLOOKUP($C92,Banco!$A$3:$AZ$322,HLOOKUP(U$2,Banco!$A$1:$AZ$2,2,FALSE),FALSE)</f>
        <v>-</v>
      </c>
      <c r="V92" s="31">
        <f>VLOOKUP($C92,Banco!$A$3:$AZ$322,HLOOKUP(V$2,Banco!$A$1:$AZ$2,2,FALSE),FALSE)</f>
        <v>0</v>
      </c>
      <c r="W92" s="31">
        <f>VLOOKUP($C92,Banco!$A$3:$AZ$322,HLOOKUP(W$2,Banco!$A$1:$AZ$2,2,FALSE),FALSE)</f>
        <v>1</v>
      </c>
      <c r="X92" s="31">
        <f>VLOOKUP($C92,Banco!$A$3:$AZ$322,HLOOKUP(X$2,Banco!$A$1:$AZ$2,2,FALSE),FALSE)</f>
        <v>0</v>
      </c>
      <c r="Y92" s="70" t="str">
        <f>VLOOKUP($C92,Banco!$A$3:$AZ$322,HLOOKUP(Y$2,Banco!$A$1:$AZ$2,2,FALSE),FALSE)</f>
        <v>Ref . Xanxêre</v>
      </c>
      <c r="Z92" s="70" t="str">
        <f>VLOOKUP($C92,Banco!$A$3:$AZ$322,HLOOKUP(Z$2,Banco!$A$1:$AZ$2,2,FALSE),FALSE)</f>
        <v>X</v>
      </c>
      <c r="AA92" s="70" t="str">
        <f>VLOOKUP($C92,Banco!$A$3:$AZ$322,HLOOKUP(AA$2,Banco!$A$1:$AZ$2,2,FALSE),FALSE)</f>
        <v>-</v>
      </c>
      <c r="AB92" s="70">
        <f>VLOOKUP($C92,Banco!$A$3:$AZ$322,HLOOKUP(AB$2,Banco!$A$1:$AZ$2,2,FALSE),FALSE)</f>
        <v>2</v>
      </c>
      <c r="AC92" s="70">
        <f>VLOOKUP($C92,Banco!$A$3:$AZ$322,HLOOKUP(AC$2,Banco!$A$1:$AZ$2,2,FALSE),FALSE)</f>
        <v>0</v>
      </c>
      <c r="AD92" s="70">
        <f>VLOOKUP($C92,Banco!$A$3:$AZ$322,HLOOKUP(AD$2,Banco!$A$1:$AZ$2,2,FALSE),FALSE)</f>
        <v>0</v>
      </c>
      <c r="AE92" s="70" t="str">
        <f>VLOOKUP($C92,Banco!$A$3:$AZ$322,HLOOKUP(AE$2,Banco!$A$1:$AZ$2,2,FALSE),FALSE)</f>
        <v>X</v>
      </c>
      <c r="AF92" s="70">
        <f>VLOOKUP($C92,Banco!$A$3:$AZ$322,HLOOKUP(AF$2,Banco!$A$1:$AZ$2,2,FALSE),FALSE)</f>
        <v>0</v>
      </c>
      <c r="AG92" s="70">
        <f>VLOOKUP($C92,Banco!$A$3:$AZ$322,HLOOKUP(AG$2,Banco!$A$1:$AZ$2,2,FALSE),FALSE)</f>
        <v>0</v>
      </c>
    </row>
    <row r="93" spans="1:33" x14ac:dyDescent="0.2">
      <c r="A93" s="417"/>
      <c r="B93" s="387"/>
      <c r="C93" s="162" t="s">
        <v>104</v>
      </c>
      <c r="D93" s="198" t="s">
        <v>472</v>
      </c>
      <c r="E93" s="25">
        <f>VLOOKUP($C93,Banco!$A$3:$AZ$322,HLOOKUP(E$2,Banco!$A$1:$AZ$2,2,FALSE),FALSE)</f>
        <v>2873</v>
      </c>
      <c r="F93" s="25">
        <f>VLOOKUP($C93,Banco!$A$3:$AZ$322,HLOOKUP(F$2,Banco!$A$1:$AZ$2,2,FALSE),FALSE)</f>
        <v>6900</v>
      </c>
      <c r="G93" s="25">
        <f>VLOOKUP($C93,Banco!$A$3:$AZ$322,HLOOKUP(G$2,Banco!$A$1:$AZ$2,2,FALSE),FALSE)</f>
        <v>2873</v>
      </c>
      <c r="H93" s="115">
        <f>VLOOKUP($C93,Banco!$A$3:$AZ$322,HLOOKUP(H$2,Banco!$A$1:$AZ$2,2,FALSE),FALSE)</f>
        <v>1</v>
      </c>
      <c r="I93" s="25">
        <f>VLOOKUP($C93,Banco!$A$3:$AZ$322,HLOOKUP(I$2,Banco!$A$1:$AZ$2,2,FALSE),FALSE)</f>
        <v>2</v>
      </c>
      <c r="J93" s="25">
        <f>VLOOKUP($C93,Banco!$A$3:$AZ$322,HLOOKUP(J$2,Banco!$A$1:$AZ$2,2,FALSE),FALSE)</f>
        <v>2</v>
      </c>
      <c r="K93" s="25">
        <f>VLOOKUP($C93,Banco!$A$3:$AZ$322,HLOOKUP(K$2,Banco!$A$1:$AZ$2,2,FALSE),FALSE)</f>
        <v>1</v>
      </c>
      <c r="L93" s="25">
        <f>VLOOKUP($C93,Banco!$A$3:$AZ$322,HLOOKUP(L$2,Banco!$A$1:$AZ$2,2,FALSE),FALSE)</f>
        <v>0</v>
      </c>
      <c r="M93" s="115">
        <f>VLOOKUP($C93,Banco!$A$3:$AZ$322,HLOOKUP(M$2,Banco!$A$1:$AZ$2,2,FALSE),FALSE)</f>
        <v>1</v>
      </c>
      <c r="N93" s="25">
        <f>VLOOKUP($C93,Banco!$A$3:$AZ$322,HLOOKUP(N$2,Banco!$A$1:$AZ$2,2,FALSE),FALSE)</f>
        <v>0</v>
      </c>
      <c r="O93" s="25">
        <f>VLOOKUP($C93,Banco!$A$3:$AZ$322,HLOOKUP(O$2,Banco!$A$1:$AZ$2,2,FALSE),FALSE)</f>
        <v>0</v>
      </c>
      <c r="P93" s="25">
        <f>VLOOKUP($C93,Banco!$A$3:$AZ$322,HLOOKUP(P$2,Banco!$A$1:$AZ$2,2,FALSE),FALSE)</f>
        <v>2</v>
      </c>
      <c r="Q93" s="25">
        <f>VLOOKUP($C93,Banco!$A$3:$AZ$322,HLOOKUP(Q$2,Banco!$A$1:$AZ$2,2,FALSE),FALSE)</f>
        <v>0</v>
      </c>
      <c r="R93" s="25">
        <f>VLOOKUP($C93,Banco!$A$3:$AZ$322,HLOOKUP(R$2,Banco!$A$1:$AZ$2,2,FALSE),FALSE)</f>
        <v>0</v>
      </c>
      <c r="S93" s="25">
        <f>VLOOKUP($C93,Banco!$A$3:$AZ$322,HLOOKUP(S$2,Banco!$A$1:$AZ$2,2,FALSE),FALSE)</f>
        <v>8</v>
      </c>
      <c r="T93" s="25">
        <f>VLOOKUP($C93,Banco!$A$3:$AZ$322,HLOOKUP(T$2,Banco!$A$1:$AZ$2,2,FALSE),FALSE)</f>
        <v>9</v>
      </c>
      <c r="U93" s="25" t="str">
        <f>VLOOKUP($C93,Banco!$A$3:$AZ$322,HLOOKUP(U$2,Banco!$A$1:$AZ$2,2,FALSE),FALSE)</f>
        <v>-</v>
      </c>
      <c r="V93" s="25">
        <f>VLOOKUP($C93,Banco!$A$3:$AZ$322,HLOOKUP(V$2,Banco!$A$1:$AZ$2,2,FALSE),FALSE)</f>
        <v>0</v>
      </c>
      <c r="W93" s="25">
        <f>VLOOKUP($C93,Banco!$A$3:$AZ$322,HLOOKUP(W$2,Banco!$A$1:$AZ$2,2,FALSE),FALSE)</f>
        <v>0</v>
      </c>
      <c r="X93" s="25">
        <f>VLOOKUP($C93,Banco!$A$3:$AZ$322,HLOOKUP(X$2,Banco!$A$1:$AZ$2,2,FALSE),FALSE)</f>
        <v>1</v>
      </c>
      <c r="Y93" s="68" t="str">
        <f>VLOOKUP($C93,Banco!$A$3:$AZ$322,HLOOKUP(Y$2,Banco!$A$1:$AZ$2,2,FALSE),FALSE)</f>
        <v>Ref. São Lourenço do Oeste</v>
      </c>
      <c r="Z93" s="68" t="str">
        <f>VLOOKUP($C93,Banco!$A$3:$AZ$322,HLOOKUP(Z$2,Banco!$A$1:$AZ$2,2,FALSE),FALSE)</f>
        <v>X</v>
      </c>
      <c r="AA93" s="68" t="str">
        <f>VLOOKUP($C93,Banco!$A$3:$AZ$322,HLOOKUP(AA$2,Banco!$A$1:$AZ$2,2,FALSE),FALSE)</f>
        <v>-</v>
      </c>
      <c r="AB93" s="68">
        <f>VLOOKUP($C93,Banco!$A$3:$AZ$322,HLOOKUP(AB$2,Banco!$A$1:$AZ$2,2,FALSE),FALSE)</f>
        <v>0</v>
      </c>
      <c r="AC93" s="68">
        <f>VLOOKUP($C93,Banco!$A$3:$AZ$322,HLOOKUP(AC$2,Banco!$A$1:$AZ$2,2,FALSE),FALSE)</f>
        <v>0</v>
      </c>
      <c r="AD93" s="68">
        <f>VLOOKUP($C93,Banco!$A$3:$AZ$322,HLOOKUP(AD$2,Banco!$A$1:$AZ$2,2,FALSE),FALSE)</f>
        <v>0</v>
      </c>
      <c r="AE93" s="68" t="str">
        <f>VLOOKUP($C93,Banco!$A$3:$AZ$322,HLOOKUP(AE$2,Banco!$A$1:$AZ$2,2,FALSE),FALSE)</f>
        <v>X</v>
      </c>
      <c r="AF93" s="68">
        <f>VLOOKUP($C93,Banco!$A$3:$AZ$322,HLOOKUP(AF$2,Banco!$A$1:$AZ$2,2,FALSE),FALSE)</f>
        <v>0</v>
      </c>
      <c r="AG93" s="68">
        <f>VLOOKUP($C93,Banco!$A$3:$AZ$322,HLOOKUP(AG$2,Banco!$A$1:$AZ$2,2,FALSE),FALSE)</f>
        <v>0</v>
      </c>
    </row>
    <row r="94" spans="1:33" x14ac:dyDescent="0.2">
      <c r="A94" s="417"/>
      <c r="B94" s="387"/>
      <c r="C94" s="164" t="s">
        <v>128</v>
      </c>
      <c r="D94" s="198" t="s">
        <v>474</v>
      </c>
      <c r="E94" s="31">
        <f>VLOOKUP($C94,Banco!$A$3:$AZ$322,HLOOKUP(E$2,Banco!$A$1:$AZ$2,2,FALSE),FALSE)</f>
        <v>7514</v>
      </c>
      <c r="F94" s="31">
        <f>VLOOKUP($C94,Banco!$A$3:$AZ$322,HLOOKUP(F$2,Banco!$A$1:$AZ$2,2,FALSE),FALSE)</f>
        <v>10350</v>
      </c>
      <c r="G94" s="31">
        <f>VLOOKUP($C94,Banco!$A$3:$AZ$322,HLOOKUP(G$2,Banco!$A$1:$AZ$2,2,FALSE),FALSE)</f>
        <v>7514</v>
      </c>
      <c r="H94" s="118">
        <f>VLOOKUP($C94,Banco!$A$3:$AZ$322,HLOOKUP(H$2,Banco!$A$1:$AZ$2,2,FALSE),FALSE)</f>
        <v>1</v>
      </c>
      <c r="I94" s="31">
        <f>VLOOKUP($C94,Banco!$A$3:$AZ$322,HLOOKUP(I$2,Banco!$A$1:$AZ$2,2,FALSE),FALSE)</f>
        <v>4</v>
      </c>
      <c r="J94" s="31">
        <f>VLOOKUP($C94,Banco!$A$3:$AZ$322,HLOOKUP(J$2,Banco!$A$1:$AZ$2,2,FALSE),FALSE)</f>
        <v>3</v>
      </c>
      <c r="K94" s="31">
        <f>VLOOKUP($C94,Banco!$A$3:$AZ$322,HLOOKUP(K$2,Banco!$A$1:$AZ$2,2,FALSE),FALSE)</f>
        <v>2</v>
      </c>
      <c r="L94" s="31">
        <f>VLOOKUP($C94,Banco!$A$3:$AZ$322,HLOOKUP(L$2,Banco!$A$1:$AZ$2,2,FALSE),FALSE)</f>
        <v>0</v>
      </c>
      <c r="M94" s="118">
        <f>VLOOKUP($C94,Banco!$A$3:$AZ$322,HLOOKUP(M$2,Banco!$A$1:$AZ$2,2,FALSE),FALSE)</f>
        <v>0.90549999999999997</v>
      </c>
      <c r="N94" s="31">
        <f>VLOOKUP($C94,Banco!$A$3:$AZ$322,HLOOKUP(N$2,Banco!$A$1:$AZ$2,2,FALSE),FALSE)</f>
        <v>0</v>
      </c>
      <c r="O94" s="31">
        <f>VLOOKUP($C94,Banco!$A$3:$AZ$322,HLOOKUP(O$2,Banco!$A$1:$AZ$2,2,FALSE),FALSE)</f>
        <v>0</v>
      </c>
      <c r="P94" s="31">
        <f>VLOOKUP($C94,Banco!$A$3:$AZ$322,HLOOKUP(P$2,Banco!$A$1:$AZ$2,2,FALSE),FALSE)</f>
        <v>2</v>
      </c>
      <c r="Q94" s="31">
        <f>VLOOKUP($C94,Banco!$A$3:$AZ$322,HLOOKUP(Q$2,Banco!$A$1:$AZ$2,2,FALSE),FALSE)</f>
        <v>0</v>
      </c>
      <c r="R94" s="31">
        <f>VLOOKUP($C94,Banco!$A$3:$AZ$322,HLOOKUP(R$2,Banco!$A$1:$AZ$2,2,FALSE),FALSE)</f>
        <v>0</v>
      </c>
      <c r="S94" s="31">
        <f>VLOOKUP($C94,Banco!$A$3:$AZ$322,HLOOKUP(S$2,Banco!$A$1:$AZ$2,2,FALSE),FALSE)</f>
        <v>18</v>
      </c>
      <c r="T94" s="31">
        <f>VLOOKUP($C94,Banco!$A$3:$AZ$322,HLOOKUP(T$2,Banco!$A$1:$AZ$2,2,FALSE),FALSE)</f>
        <v>17</v>
      </c>
      <c r="U94" s="31" t="str">
        <f>VLOOKUP($C94,Banco!$A$3:$AZ$322,HLOOKUP(U$2,Banco!$A$1:$AZ$2,2,FALSE),FALSE)</f>
        <v>-</v>
      </c>
      <c r="V94" s="31">
        <f>VLOOKUP($C94,Banco!$A$3:$AZ$322,HLOOKUP(V$2,Banco!$A$1:$AZ$2,2,FALSE),FALSE)</f>
        <v>0</v>
      </c>
      <c r="W94" s="31">
        <f>VLOOKUP($C94,Banco!$A$3:$AZ$322,HLOOKUP(W$2,Banco!$A$1:$AZ$2,2,FALSE),FALSE)</f>
        <v>0</v>
      </c>
      <c r="X94" s="31">
        <f>VLOOKUP($C94,Banco!$A$3:$AZ$322,HLOOKUP(X$2,Banco!$A$1:$AZ$2,2,FALSE),FALSE)</f>
        <v>1</v>
      </c>
      <c r="Y94" s="70" t="str">
        <f>VLOOKUP($C94,Banco!$A$3:$AZ$322,HLOOKUP(Y$2,Banco!$A$1:$AZ$2,2,FALSE),FALSE)</f>
        <v>Ref. Xanxêre</v>
      </c>
      <c r="Z94" s="70">
        <f>VLOOKUP($C94,Banco!$A$3:$AZ$322,HLOOKUP(Z$2,Banco!$A$1:$AZ$2,2,FALSE),FALSE)</f>
        <v>0</v>
      </c>
      <c r="AA94" s="70" t="str">
        <f>VLOOKUP($C94,Banco!$A$3:$AZ$322,HLOOKUP(AA$2,Banco!$A$1:$AZ$2,2,FALSE),FALSE)</f>
        <v>-</v>
      </c>
      <c r="AB94" s="70">
        <f>VLOOKUP($C94,Banco!$A$3:$AZ$322,HLOOKUP(AB$2,Banco!$A$1:$AZ$2,2,FALSE),FALSE)</f>
        <v>1</v>
      </c>
      <c r="AC94" s="70">
        <f>VLOOKUP($C94,Banco!$A$3:$AZ$322,HLOOKUP(AC$2,Banco!$A$1:$AZ$2,2,FALSE),FALSE)</f>
        <v>0</v>
      </c>
      <c r="AD94" s="70">
        <f>VLOOKUP($C94,Banco!$A$3:$AZ$322,HLOOKUP(AD$2,Banco!$A$1:$AZ$2,2,FALSE),FALSE)</f>
        <v>0</v>
      </c>
      <c r="AE94" s="70" t="str">
        <f>VLOOKUP($C94,Banco!$A$3:$AZ$322,HLOOKUP(AE$2,Banco!$A$1:$AZ$2,2,FALSE),FALSE)</f>
        <v>X</v>
      </c>
      <c r="AF94" s="70">
        <f>VLOOKUP($C94,Banco!$A$3:$AZ$322,HLOOKUP(AF$2,Banco!$A$1:$AZ$2,2,FALSE),FALSE)</f>
        <v>0</v>
      </c>
      <c r="AG94" s="70">
        <f>VLOOKUP($C94,Banco!$A$3:$AZ$322,HLOOKUP(AG$2,Banco!$A$1:$AZ$2,2,FALSE),FALSE)</f>
        <v>0</v>
      </c>
    </row>
    <row r="95" spans="1:33" x14ac:dyDescent="0.2">
      <c r="A95" s="417"/>
      <c r="B95" s="387"/>
      <c r="C95" s="162" t="s">
        <v>149</v>
      </c>
      <c r="D95" s="198" t="s">
        <v>472</v>
      </c>
      <c r="E95" s="25">
        <f>VLOOKUP($C95,Banco!$A$3:$AZ$322,HLOOKUP(E$2,Banco!$A$1:$AZ$2,2,FALSE),FALSE)</f>
        <v>2101</v>
      </c>
      <c r="F95" s="25">
        <f>VLOOKUP($C95,Banco!$A$3:$AZ$322,HLOOKUP(F$2,Banco!$A$1:$AZ$2,2,FALSE),FALSE)</f>
        <v>3450</v>
      </c>
      <c r="G95" s="25">
        <f>VLOOKUP($C95,Banco!$A$3:$AZ$322,HLOOKUP(G$2,Banco!$A$1:$AZ$2,2,FALSE),FALSE)</f>
        <v>2101</v>
      </c>
      <c r="H95" s="115">
        <f>VLOOKUP($C95,Banco!$A$3:$AZ$322,HLOOKUP(H$2,Banco!$A$1:$AZ$2,2,FALSE),FALSE)</f>
        <v>1</v>
      </c>
      <c r="I95" s="25">
        <f>VLOOKUP($C95,Banco!$A$3:$AZ$322,HLOOKUP(I$2,Banco!$A$1:$AZ$2,2,FALSE),FALSE)</f>
        <v>1</v>
      </c>
      <c r="J95" s="25">
        <f>VLOOKUP($C95,Banco!$A$3:$AZ$322,HLOOKUP(J$2,Banco!$A$1:$AZ$2,2,FALSE),FALSE)</f>
        <v>1</v>
      </c>
      <c r="K95" s="25">
        <f>VLOOKUP($C95,Banco!$A$3:$AZ$322,HLOOKUP(K$2,Banco!$A$1:$AZ$2,2,FALSE),FALSE)</f>
        <v>1</v>
      </c>
      <c r="L95" s="25">
        <f>VLOOKUP($C95,Banco!$A$3:$AZ$322,HLOOKUP(L$2,Banco!$A$1:$AZ$2,2,FALSE),FALSE)</f>
        <v>0</v>
      </c>
      <c r="M95" s="115">
        <f>VLOOKUP($C95,Banco!$A$3:$AZ$322,HLOOKUP(M$2,Banco!$A$1:$AZ$2,2,FALSE),FALSE)</f>
        <v>1</v>
      </c>
      <c r="N95" s="25">
        <f>VLOOKUP($C95,Banco!$A$3:$AZ$322,HLOOKUP(N$2,Banco!$A$1:$AZ$2,2,FALSE),FALSE)</f>
        <v>0</v>
      </c>
      <c r="O95" s="25">
        <f>VLOOKUP($C95,Banco!$A$3:$AZ$322,HLOOKUP(O$2,Banco!$A$1:$AZ$2,2,FALSE),FALSE)</f>
        <v>0</v>
      </c>
      <c r="P95" s="25">
        <f>VLOOKUP($C95,Banco!$A$3:$AZ$322,HLOOKUP(P$2,Banco!$A$1:$AZ$2,2,FALSE),FALSE)</f>
        <v>1</v>
      </c>
      <c r="Q95" s="25">
        <f>VLOOKUP($C95,Banco!$A$3:$AZ$322,HLOOKUP(Q$2,Banco!$A$1:$AZ$2,2,FALSE),FALSE)</f>
        <v>0</v>
      </c>
      <c r="R95" s="25">
        <f>VLOOKUP($C95,Banco!$A$3:$AZ$322,HLOOKUP(R$2,Banco!$A$1:$AZ$2,2,FALSE),FALSE)</f>
        <v>0</v>
      </c>
      <c r="S95" s="25">
        <f>VLOOKUP($C95,Banco!$A$3:$AZ$322,HLOOKUP(S$2,Banco!$A$1:$AZ$2,2,FALSE),FALSE)</f>
        <v>5</v>
      </c>
      <c r="T95" s="25">
        <f>VLOOKUP($C95,Banco!$A$3:$AZ$322,HLOOKUP(T$2,Banco!$A$1:$AZ$2,2,FALSE),FALSE)</f>
        <v>5</v>
      </c>
      <c r="U95" s="25" t="str">
        <f>VLOOKUP($C95,Banco!$A$3:$AZ$322,HLOOKUP(U$2,Banco!$A$1:$AZ$2,2,FALSE),FALSE)</f>
        <v>-</v>
      </c>
      <c r="V95" s="25">
        <f>VLOOKUP($C95,Banco!$A$3:$AZ$322,HLOOKUP(V$2,Banco!$A$1:$AZ$2,2,FALSE),FALSE)</f>
        <v>0</v>
      </c>
      <c r="W95" s="25">
        <f>VLOOKUP($C95,Banco!$A$3:$AZ$322,HLOOKUP(W$2,Banco!$A$1:$AZ$2,2,FALSE),FALSE)</f>
        <v>0</v>
      </c>
      <c r="X95" s="25">
        <f>VLOOKUP($C95,Banco!$A$3:$AZ$322,HLOOKUP(X$2,Banco!$A$1:$AZ$2,2,FALSE),FALSE)</f>
        <v>1</v>
      </c>
      <c r="Y95" s="68" t="str">
        <f>VLOOKUP($C95,Banco!$A$3:$AZ$322,HLOOKUP(Y$2,Banco!$A$1:$AZ$2,2,FALSE),FALSE)</f>
        <v>Ref. São Lourenço do Oeste</v>
      </c>
      <c r="Z95" s="68" t="str">
        <f>VLOOKUP($C95,Banco!$A$3:$AZ$322,HLOOKUP(Z$2,Banco!$A$1:$AZ$2,2,FALSE),FALSE)</f>
        <v>X</v>
      </c>
      <c r="AA95" s="68" t="str">
        <f>VLOOKUP($C95,Banco!$A$3:$AZ$322,HLOOKUP(AA$2,Banco!$A$1:$AZ$2,2,FALSE),FALSE)</f>
        <v>-</v>
      </c>
      <c r="AB95" s="68">
        <f>VLOOKUP($C95,Banco!$A$3:$AZ$322,HLOOKUP(AB$2,Banco!$A$1:$AZ$2,2,FALSE),FALSE)</f>
        <v>1</v>
      </c>
      <c r="AC95" s="68">
        <f>VLOOKUP($C95,Banco!$A$3:$AZ$322,HLOOKUP(AC$2,Banco!$A$1:$AZ$2,2,FALSE),FALSE)</f>
        <v>1</v>
      </c>
      <c r="AD95" s="68">
        <f>VLOOKUP($C95,Banco!$A$3:$AZ$322,HLOOKUP(AD$2,Banco!$A$1:$AZ$2,2,FALSE),FALSE)</f>
        <v>0</v>
      </c>
      <c r="AE95" s="68" t="str">
        <f>VLOOKUP($C95,Banco!$A$3:$AZ$322,HLOOKUP(AE$2,Banco!$A$1:$AZ$2,2,FALSE),FALSE)</f>
        <v>X</v>
      </c>
      <c r="AF95" s="68">
        <f>VLOOKUP($C95,Banco!$A$3:$AZ$322,HLOOKUP(AF$2,Banco!$A$1:$AZ$2,2,FALSE),FALSE)</f>
        <v>0</v>
      </c>
      <c r="AG95" s="68">
        <f>VLOOKUP($C95,Banco!$A$3:$AZ$322,HLOOKUP(AG$2,Banco!$A$1:$AZ$2,2,FALSE),FALSE)</f>
        <v>0</v>
      </c>
    </row>
    <row r="96" spans="1:33" x14ac:dyDescent="0.2">
      <c r="A96" s="417"/>
      <c r="B96" s="387"/>
      <c r="C96" s="164" t="s">
        <v>153</v>
      </c>
      <c r="D96" s="198" t="s">
        <v>474</v>
      </c>
      <c r="E96" s="31">
        <f>VLOOKUP($C96,Banco!$A$3:$AZ$322,HLOOKUP(E$2,Banco!$A$1:$AZ$2,2,FALSE),FALSE)</f>
        <v>1427</v>
      </c>
      <c r="F96" s="31">
        <f>VLOOKUP($C96,Banco!$A$3:$AZ$322,HLOOKUP(F$2,Banco!$A$1:$AZ$2,2,FALSE),FALSE)</f>
        <v>3450</v>
      </c>
      <c r="G96" s="31">
        <f>VLOOKUP($C96,Banco!$A$3:$AZ$322,HLOOKUP(G$2,Banco!$A$1:$AZ$2,2,FALSE),FALSE)</f>
        <v>1427</v>
      </c>
      <c r="H96" s="118">
        <f>VLOOKUP($C96,Banco!$A$3:$AZ$322,HLOOKUP(H$2,Banco!$A$1:$AZ$2,2,FALSE),FALSE)</f>
        <v>1</v>
      </c>
      <c r="I96" s="31">
        <f>VLOOKUP($C96,Banco!$A$3:$AZ$322,HLOOKUP(I$2,Banco!$A$1:$AZ$2,2,FALSE),FALSE)</f>
        <v>1</v>
      </c>
      <c r="J96" s="31">
        <f>VLOOKUP($C96,Banco!$A$3:$AZ$322,HLOOKUP(J$2,Banco!$A$1:$AZ$2,2,FALSE),FALSE)</f>
        <v>1</v>
      </c>
      <c r="K96" s="31">
        <f>VLOOKUP($C96,Banco!$A$3:$AZ$322,HLOOKUP(K$2,Banco!$A$1:$AZ$2,2,FALSE),FALSE)</f>
        <v>1</v>
      </c>
      <c r="L96" s="31">
        <f>VLOOKUP($C96,Banco!$A$3:$AZ$322,HLOOKUP(L$2,Banco!$A$1:$AZ$2,2,FALSE),FALSE)</f>
        <v>0</v>
      </c>
      <c r="M96" s="118">
        <f>VLOOKUP($C96,Banco!$A$3:$AZ$322,HLOOKUP(M$2,Banco!$A$1:$AZ$2,2,FALSE),FALSE)</f>
        <v>1</v>
      </c>
      <c r="N96" s="31">
        <f>VLOOKUP($C96,Banco!$A$3:$AZ$322,HLOOKUP(N$2,Banco!$A$1:$AZ$2,2,FALSE),FALSE)</f>
        <v>0</v>
      </c>
      <c r="O96" s="31">
        <f>VLOOKUP($C96,Banco!$A$3:$AZ$322,HLOOKUP(O$2,Banco!$A$1:$AZ$2,2,FALSE),FALSE)</f>
        <v>0</v>
      </c>
      <c r="P96" s="31">
        <f>VLOOKUP($C96,Banco!$A$3:$AZ$322,HLOOKUP(P$2,Banco!$A$1:$AZ$2,2,FALSE),FALSE)</f>
        <v>1</v>
      </c>
      <c r="Q96" s="31">
        <f>VLOOKUP($C96,Banco!$A$3:$AZ$322,HLOOKUP(Q$2,Banco!$A$1:$AZ$2,2,FALSE),FALSE)</f>
        <v>0</v>
      </c>
      <c r="R96" s="31">
        <f>VLOOKUP($C96,Banco!$A$3:$AZ$322,HLOOKUP(R$2,Banco!$A$1:$AZ$2,2,FALSE),FALSE)</f>
        <v>0</v>
      </c>
      <c r="S96" s="31">
        <f>VLOOKUP($C96,Banco!$A$3:$AZ$322,HLOOKUP(S$2,Banco!$A$1:$AZ$2,2,FALSE),FALSE)</f>
        <v>4</v>
      </c>
      <c r="T96" s="31">
        <f>VLOOKUP($C96,Banco!$A$3:$AZ$322,HLOOKUP(T$2,Banco!$A$1:$AZ$2,2,FALSE),FALSE)</f>
        <v>4</v>
      </c>
      <c r="U96" s="31" t="str">
        <f>VLOOKUP($C96,Banco!$A$3:$AZ$322,HLOOKUP(U$2,Banco!$A$1:$AZ$2,2,FALSE),FALSE)</f>
        <v>-</v>
      </c>
      <c r="V96" s="31">
        <f>VLOOKUP($C96,Banco!$A$3:$AZ$322,HLOOKUP(V$2,Banco!$A$1:$AZ$2,2,FALSE),FALSE)</f>
        <v>0</v>
      </c>
      <c r="W96" s="31">
        <f>VLOOKUP($C96,Banco!$A$3:$AZ$322,HLOOKUP(W$2,Banco!$A$1:$AZ$2,2,FALSE),FALSE)</f>
        <v>0</v>
      </c>
      <c r="X96" s="31">
        <f>VLOOKUP($C96,Banco!$A$3:$AZ$322,HLOOKUP(X$2,Banco!$A$1:$AZ$2,2,FALSE),FALSE)</f>
        <v>1</v>
      </c>
      <c r="Y96" s="70" t="str">
        <f>VLOOKUP($C96,Banco!$A$3:$AZ$322,HLOOKUP(Y$2,Banco!$A$1:$AZ$2,2,FALSE),FALSE)</f>
        <v>Ref. Xanxêre</v>
      </c>
      <c r="Z96" s="70" t="str">
        <f>VLOOKUP($C96,Banco!$A$3:$AZ$322,HLOOKUP(Z$2,Banco!$A$1:$AZ$2,2,FALSE),FALSE)</f>
        <v>X</v>
      </c>
      <c r="AA96" s="70" t="str">
        <f>VLOOKUP($C96,Banco!$A$3:$AZ$322,HLOOKUP(AA$2,Banco!$A$1:$AZ$2,2,FALSE),FALSE)</f>
        <v>-</v>
      </c>
      <c r="AB96" s="70">
        <f>VLOOKUP($C96,Banco!$A$3:$AZ$322,HLOOKUP(AB$2,Banco!$A$1:$AZ$2,2,FALSE),FALSE)</f>
        <v>1</v>
      </c>
      <c r="AC96" s="70">
        <f>VLOOKUP($C96,Banco!$A$3:$AZ$322,HLOOKUP(AC$2,Banco!$A$1:$AZ$2,2,FALSE),FALSE)</f>
        <v>0</v>
      </c>
      <c r="AD96" s="70">
        <f>VLOOKUP($C96,Banco!$A$3:$AZ$322,HLOOKUP(AD$2,Banco!$A$1:$AZ$2,2,FALSE),FALSE)</f>
        <v>0</v>
      </c>
      <c r="AE96" s="70" t="str">
        <f>VLOOKUP($C96,Banco!$A$3:$AZ$322,HLOOKUP(AE$2,Banco!$A$1:$AZ$2,2,FALSE),FALSE)</f>
        <v>X</v>
      </c>
      <c r="AF96" s="70">
        <f>VLOOKUP($C96,Banco!$A$3:$AZ$322,HLOOKUP(AF$2,Banco!$A$1:$AZ$2,2,FALSE),FALSE)</f>
        <v>0</v>
      </c>
      <c r="AG96" s="70">
        <f>VLOOKUP($C96,Banco!$A$3:$AZ$322,HLOOKUP(AG$2,Banco!$A$1:$AZ$2,2,FALSE),FALSE)</f>
        <v>0</v>
      </c>
    </row>
    <row r="97" spans="1:33" x14ac:dyDescent="0.2">
      <c r="A97" s="417"/>
      <c r="B97" s="387"/>
      <c r="C97" s="162" t="s">
        <v>168</v>
      </c>
      <c r="D97" s="198" t="s">
        <v>474</v>
      </c>
      <c r="E97" s="25">
        <f>VLOOKUP($C97,Banco!$A$3:$AZ$322,HLOOKUP(E$2,Banco!$A$1:$AZ$2,2,FALSE),FALSE)</f>
        <v>1797</v>
      </c>
      <c r="F97" s="25">
        <f>VLOOKUP($C97,Banco!$A$3:$AZ$322,HLOOKUP(F$2,Banco!$A$1:$AZ$2,2,FALSE),FALSE)</f>
        <v>3450</v>
      </c>
      <c r="G97" s="25">
        <f>VLOOKUP($C97,Banco!$A$3:$AZ$322,HLOOKUP(G$2,Banco!$A$1:$AZ$2,2,FALSE),FALSE)</f>
        <v>1797</v>
      </c>
      <c r="H97" s="115">
        <f>VLOOKUP($C97,Banco!$A$3:$AZ$322,HLOOKUP(H$2,Banco!$A$1:$AZ$2,2,FALSE),FALSE)</f>
        <v>1</v>
      </c>
      <c r="I97" s="25">
        <f>VLOOKUP($C97,Banco!$A$3:$AZ$322,HLOOKUP(I$2,Banco!$A$1:$AZ$2,2,FALSE),FALSE)</f>
        <v>1</v>
      </c>
      <c r="J97" s="25">
        <f>VLOOKUP($C97,Banco!$A$3:$AZ$322,HLOOKUP(J$2,Banco!$A$1:$AZ$2,2,FALSE),FALSE)</f>
        <v>1</v>
      </c>
      <c r="K97" s="25">
        <f>VLOOKUP($C97,Banco!$A$3:$AZ$322,HLOOKUP(K$2,Banco!$A$1:$AZ$2,2,FALSE),FALSE)</f>
        <v>1</v>
      </c>
      <c r="L97" s="25">
        <f>VLOOKUP($C97,Banco!$A$3:$AZ$322,HLOOKUP(L$2,Banco!$A$1:$AZ$2,2,FALSE),FALSE)</f>
        <v>0</v>
      </c>
      <c r="M97" s="115">
        <f>VLOOKUP($C97,Banco!$A$3:$AZ$322,HLOOKUP(M$2,Banco!$A$1:$AZ$2,2,FALSE),FALSE)</f>
        <v>1</v>
      </c>
      <c r="N97" s="25">
        <f>VLOOKUP($C97,Banco!$A$3:$AZ$322,HLOOKUP(N$2,Banco!$A$1:$AZ$2,2,FALSE),FALSE)</f>
        <v>0</v>
      </c>
      <c r="O97" s="25">
        <f>VLOOKUP($C97,Banco!$A$3:$AZ$322,HLOOKUP(O$2,Banco!$A$1:$AZ$2,2,FALSE),FALSE)</f>
        <v>0</v>
      </c>
      <c r="P97" s="25">
        <f>VLOOKUP($C97,Banco!$A$3:$AZ$322,HLOOKUP(P$2,Banco!$A$1:$AZ$2,2,FALSE),FALSE)</f>
        <v>1</v>
      </c>
      <c r="Q97" s="25">
        <f>VLOOKUP($C97,Banco!$A$3:$AZ$322,HLOOKUP(Q$2,Banco!$A$1:$AZ$2,2,FALSE),FALSE)</f>
        <v>0</v>
      </c>
      <c r="R97" s="25">
        <f>VLOOKUP($C97,Banco!$A$3:$AZ$322,HLOOKUP(R$2,Banco!$A$1:$AZ$2,2,FALSE),FALSE)</f>
        <v>0</v>
      </c>
      <c r="S97" s="25">
        <f>VLOOKUP($C97,Banco!$A$3:$AZ$322,HLOOKUP(S$2,Banco!$A$1:$AZ$2,2,FALSE),FALSE)</f>
        <v>5</v>
      </c>
      <c r="T97" s="25">
        <f>VLOOKUP($C97,Banco!$A$3:$AZ$322,HLOOKUP(T$2,Banco!$A$1:$AZ$2,2,FALSE),FALSE)</f>
        <v>7</v>
      </c>
      <c r="U97" s="25" t="str">
        <f>VLOOKUP($C97,Banco!$A$3:$AZ$322,HLOOKUP(U$2,Banco!$A$1:$AZ$2,2,FALSE),FALSE)</f>
        <v>-</v>
      </c>
      <c r="V97" s="25">
        <f>VLOOKUP($C97,Banco!$A$3:$AZ$322,HLOOKUP(V$2,Banco!$A$1:$AZ$2,2,FALSE),FALSE)</f>
        <v>0</v>
      </c>
      <c r="W97" s="25">
        <f>VLOOKUP($C97,Banco!$A$3:$AZ$322,HLOOKUP(W$2,Banco!$A$1:$AZ$2,2,FALSE),FALSE)</f>
        <v>0</v>
      </c>
      <c r="X97" s="25">
        <f>VLOOKUP($C97,Banco!$A$3:$AZ$322,HLOOKUP(X$2,Banco!$A$1:$AZ$2,2,FALSE),FALSE)</f>
        <v>1</v>
      </c>
      <c r="Y97" s="68" t="str">
        <f>VLOOKUP($C97,Banco!$A$3:$AZ$322,HLOOKUP(Y$2,Banco!$A$1:$AZ$2,2,FALSE),FALSE)</f>
        <v>Ref. Xanxêre</v>
      </c>
      <c r="Z97" s="68" t="str">
        <f>VLOOKUP($C97,Banco!$A$3:$AZ$322,HLOOKUP(Z$2,Banco!$A$1:$AZ$2,2,FALSE),FALSE)</f>
        <v>X</v>
      </c>
      <c r="AA97" s="68" t="str">
        <f>VLOOKUP($C97,Banco!$A$3:$AZ$322,HLOOKUP(AA$2,Banco!$A$1:$AZ$2,2,FALSE),FALSE)</f>
        <v>-</v>
      </c>
      <c r="AB97" s="68">
        <f>VLOOKUP($C97,Banco!$A$3:$AZ$322,HLOOKUP(AB$2,Banco!$A$1:$AZ$2,2,FALSE),FALSE)</f>
        <v>0</v>
      </c>
      <c r="AC97" s="68">
        <f>VLOOKUP($C97,Banco!$A$3:$AZ$322,HLOOKUP(AC$2,Banco!$A$1:$AZ$2,2,FALSE),FALSE)</f>
        <v>1</v>
      </c>
      <c r="AD97" s="68">
        <f>VLOOKUP($C97,Banco!$A$3:$AZ$322,HLOOKUP(AD$2,Banco!$A$1:$AZ$2,2,FALSE),FALSE)</f>
        <v>0</v>
      </c>
      <c r="AE97" s="68" t="str">
        <f>VLOOKUP($C97,Banco!$A$3:$AZ$322,HLOOKUP(AE$2,Banco!$A$1:$AZ$2,2,FALSE),FALSE)</f>
        <v>X</v>
      </c>
      <c r="AF97" s="68">
        <f>VLOOKUP($C97,Banco!$A$3:$AZ$322,HLOOKUP(AF$2,Banco!$A$1:$AZ$2,2,FALSE),FALSE)</f>
        <v>0</v>
      </c>
      <c r="AG97" s="68">
        <f>VLOOKUP($C97,Banco!$A$3:$AZ$322,HLOOKUP(AG$2,Banco!$A$1:$AZ$2,2,FALSE),FALSE)</f>
        <v>0</v>
      </c>
    </row>
    <row r="98" spans="1:33" x14ac:dyDescent="0.2">
      <c r="A98" s="417"/>
      <c r="B98" s="387"/>
      <c r="C98" s="164" t="s">
        <v>184</v>
      </c>
      <c r="D98" s="198" t="s">
        <v>472</v>
      </c>
      <c r="E98" s="31">
        <f>VLOOKUP($C98,Banco!$A$3:$AZ$322,HLOOKUP(E$2,Banco!$A$1:$AZ$2,2,FALSE),FALSE)</f>
        <v>2442</v>
      </c>
      <c r="F98" s="31">
        <f>VLOOKUP($C98,Banco!$A$3:$AZ$322,HLOOKUP(F$2,Banco!$A$1:$AZ$2,2,FALSE),FALSE)</f>
        <v>3450</v>
      </c>
      <c r="G98" s="31">
        <f>VLOOKUP($C98,Banco!$A$3:$AZ$322,HLOOKUP(G$2,Banco!$A$1:$AZ$2,2,FALSE),FALSE)</f>
        <v>2442</v>
      </c>
      <c r="H98" s="118">
        <f>VLOOKUP($C98,Banco!$A$3:$AZ$322,HLOOKUP(H$2,Banco!$A$1:$AZ$2,2,FALSE),FALSE)</f>
        <v>1</v>
      </c>
      <c r="I98" s="31">
        <f>VLOOKUP($C98,Banco!$A$3:$AZ$322,HLOOKUP(I$2,Banco!$A$1:$AZ$2,2,FALSE),FALSE)</f>
        <v>1</v>
      </c>
      <c r="J98" s="31">
        <f>VLOOKUP($C98,Banco!$A$3:$AZ$322,HLOOKUP(J$2,Banco!$A$1:$AZ$2,2,FALSE),FALSE)</f>
        <v>1</v>
      </c>
      <c r="K98" s="31">
        <f>VLOOKUP($C98,Banco!$A$3:$AZ$322,HLOOKUP(K$2,Banco!$A$1:$AZ$2,2,FALSE),FALSE)</f>
        <v>0</v>
      </c>
      <c r="L98" s="31">
        <f>VLOOKUP($C98,Banco!$A$3:$AZ$322,HLOOKUP(L$2,Banco!$A$1:$AZ$2,2,FALSE),FALSE)</f>
        <v>0</v>
      </c>
      <c r="M98" s="118">
        <f>VLOOKUP($C98,Banco!$A$3:$AZ$322,HLOOKUP(M$2,Banco!$A$1:$AZ$2,2,FALSE),FALSE)</f>
        <v>0</v>
      </c>
      <c r="N98" s="31">
        <f>VLOOKUP($C98,Banco!$A$3:$AZ$322,HLOOKUP(N$2,Banco!$A$1:$AZ$2,2,FALSE),FALSE)</f>
        <v>0</v>
      </c>
      <c r="O98" s="31">
        <f>VLOOKUP($C98,Banco!$A$3:$AZ$322,HLOOKUP(O$2,Banco!$A$1:$AZ$2,2,FALSE),FALSE)</f>
        <v>0</v>
      </c>
      <c r="P98" s="31">
        <f>VLOOKUP($C98,Banco!$A$3:$AZ$322,HLOOKUP(P$2,Banco!$A$1:$AZ$2,2,FALSE),FALSE)</f>
        <v>1</v>
      </c>
      <c r="Q98" s="31">
        <f>VLOOKUP($C98,Banco!$A$3:$AZ$322,HLOOKUP(Q$2,Banco!$A$1:$AZ$2,2,FALSE),FALSE)</f>
        <v>0</v>
      </c>
      <c r="R98" s="31">
        <f>VLOOKUP($C98,Banco!$A$3:$AZ$322,HLOOKUP(R$2,Banco!$A$1:$AZ$2,2,FALSE),FALSE)</f>
        <v>0</v>
      </c>
      <c r="S98" s="31">
        <f>VLOOKUP($C98,Banco!$A$3:$AZ$322,HLOOKUP(S$2,Banco!$A$1:$AZ$2,2,FALSE),FALSE)</f>
        <v>6</v>
      </c>
      <c r="T98" s="31">
        <f>VLOOKUP($C98,Banco!$A$3:$AZ$322,HLOOKUP(T$2,Banco!$A$1:$AZ$2,2,FALSE),FALSE)</f>
        <v>6</v>
      </c>
      <c r="U98" s="31" t="str">
        <f>VLOOKUP($C98,Banco!$A$3:$AZ$322,HLOOKUP(U$2,Banco!$A$1:$AZ$2,2,FALSE),FALSE)</f>
        <v>-</v>
      </c>
      <c r="V98" s="31">
        <f>VLOOKUP($C98,Banco!$A$3:$AZ$322,HLOOKUP(V$2,Banco!$A$1:$AZ$2,2,FALSE),FALSE)</f>
        <v>0</v>
      </c>
      <c r="W98" s="31">
        <f>VLOOKUP($C98,Banco!$A$3:$AZ$322,HLOOKUP(W$2,Banco!$A$1:$AZ$2,2,FALSE),FALSE)</f>
        <v>0</v>
      </c>
      <c r="X98" s="31">
        <f>VLOOKUP($C98,Banco!$A$3:$AZ$322,HLOOKUP(X$2,Banco!$A$1:$AZ$2,2,FALSE),FALSE)</f>
        <v>1</v>
      </c>
      <c r="Y98" s="70" t="str">
        <f>VLOOKUP($C98,Banco!$A$3:$AZ$322,HLOOKUP(Y$2,Banco!$A$1:$AZ$2,2,FALSE),FALSE)</f>
        <v>Ref. São Lourenço do Oeste</v>
      </c>
      <c r="Z98" s="70">
        <f>VLOOKUP($C98,Banco!$A$3:$AZ$322,HLOOKUP(Z$2,Banco!$A$1:$AZ$2,2,FALSE),FALSE)</f>
        <v>0</v>
      </c>
      <c r="AA98" s="70" t="str">
        <f>VLOOKUP($C98,Banco!$A$3:$AZ$322,HLOOKUP(AA$2,Banco!$A$1:$AZ$2,2,FALSE),FALSE)</f>
        <v>-</v>
      </c>
      <c r="AB98" s="70">
        <f>VLOOKUP($C98,Banco!$A$3:$AZ$322,HLOOKUP(AB$2,Banco!$A$1:$AZ$2,2,FALSE),FALSE)</f>
        <v>1</v>
      </c>
      <c r="AC98" s="70">
        <f>VLOOKUP($C98,Banco!$A$3:$AZ$322,HLOOKUP(AC$2,Banco!$A$1:$AZ$2,2,FALSE),FALSE)</f>
        <v>1</v>
      </c>
      <c r="AD98" s="70">
        <f>VLOOKUP($C98,Banco!$A$3:$AZ$322,HLOOKUP(AD$2,Banco!$A$1:$AZ$2,2,FALSE),FALSE)</f>
        <v>0</v>
      </c>
      <c r="AE98" s="70" t="str">
        <f>VLOOKUP($C98,Banco!$A$3:$AZ$322,HLOOKUP(AE$2,Banco!$A$1:$AZ$2,2,FALSE),FALSE)</f>
        <v>X</v>
      </c>
      <c r="AF98" s="70">
        <f>VLOOKUP($C98,Banco!$A$3:$AZ$322,HLOOKUP(AF$2,Banco!$A$1:$AZ$2,2,FALSE),FALSE)</f>
        <v>0</v>
      </c>
      <c r="AG98" s="70">
        <f>VLOOKUP($C98,Banco!$A$3:$AZ$322,HLOOKUP(AG$2,Banco!$A$1:$AZ$2,2,FALSE),FALSE)</f>
        <v>0</v>
      </c>
    </row>
    <row r="99" spans="1:33" x14ac:dyDescent="0.2">
      <c r="A99" s="417"/>
      <c r="B99" s="387"/>
      <c r="C99" s="162" t="s">
        <v>188</v>
      </c>
      <c r="D99" s="198" t="s">
        <v>474</v>
      </c>
      <c r="E99" s="25">
        <f>VLOOKUP($C99,Banco!$A$3:$AZ$322,HLOOKUP(E$2,Banco!$A$1:$AZ$2,2,FALSE),FALSE)</f>
        <v>2217</v>
      </c>
      <c r="F99" s="25">
        <f>VLOOKUP($C99,Banco!$A$3:$AZ$322,HLOOKUP(F$2,Banco!$A$1:$AZ$2,2,FALSE),FALSE)</f>
        <v>3450</v>
      </c>
      <c r="G99" s="25">
        <f>VLOOKUP($C99,Banco!$A$3:$AZ$322,HLOOKUP(G$2,Banco!$A$1:$AZ$2,2,FALSE),FALSE)</f>
        <v>2217</v>
      </c>
      <c r="H99" s="115">
        <f>VLOOKUP($C99,Banco!$A$3:$AZ$322,HLOOKUP(H$2,Banco!$A$1:$AZ$2,2,FALSE),FALSE)</f>
        <v>1</v>
      </c>
      <c r="I99" s="25">
        <f>VLOOKUP($C99,Banco!$A$3:$AZ$322,HLOOKUP(I$2,Banco!$A$1:$AZ$2,2,FALSE),FALSE)</f>
        <v>1</v>
      </c>
      <c r="J99" s="25">
        <f>VLOOKUP($C99,Banco!$A$3:$AZ$322,HLOOKUP(J$2,Banco!$A$1:$AZ$2,2,FALSE),FALSE)</f>
        <v>1</v>
      </c>
      <c r="K99" s="25">
        <f>VLOOKUP($C99,Banco!$A$3:$AZ$322,HLOOKUP(K$2,Banco!$A$1:$AZ$2,2,FALSE),FALSE)</f>
        <v>1</v>
      </c>
      <c r="L99" s="25">
        <f>VLOOKUP($C99,Banco!$A$3:$AZ$322,HLOOKUP(L$2,Banco!$A$1:$AZ$2,2,FALSE),FALSE)</f>
        <v>0</v>
      </c>
      <c r="M99" s="115">
        <f>VLOOKUP($C99,Banco!$A$3:$AZ$322,HLOOKUP(M$2,Banco!$A$1:$AZ$2,2,FALSE),FALSE)</f>
        <v>1</v>
      </c>
      <c r="N99" s="25">
        <f>VLOOKUP($C99,Banco!$A$3:$AZ$322,HLOOKUP(N$2,Banco!$A$1:$AZ$2,2,FALSE),FALSE)</f>
        <v>0</v>
      </c>
      <c r="O99" s="25">
        <f>VLOOKUP($C99,Banco!$A$3:$AZ$322,HLOOKUP(O$2,Banco!$A$1:$AZ$2,2,FALSE),FALSE)</f>
        <v>0</v>
      </c>
      <c r="P99" s="25">
        <f>VLOOKUP($C99,Banco!$A$3:$AZ$322,HLOOKUP(P$2,Banco!$A$1:$AZ$2,2,FALSE),FALSE)</f>
        <v>1</v>
      </c>
      <c r="Q99" s="25">
        <f>VLOOKUP($C99,Banco!$A$3:$AZ$322,HLOOKUP(Q$2,Banco!$A$1:$AZ$2,2,FALSE),FALSE)</f>
        <v>0</v>
      </c>
      <c r="R99" s="25">
        <f>VLOOKUP($C99,Banco!$A$3:$AZ$322,HLOOKUP(R$2,Banco!$A$1:$AZ$2,2,FALSE),FALSE)</f>
        <v>0</v>
      </c>
      <c r="S99" s="25">
        <f>VLOOKUP($C99,Banco!$A$3:$AZ$322,HLOOKUP(S$2,Banco!$A$1:$AZ$2,2,FALSE),FALSE)</f>
        <v>6</v>
      </c>
      <c r="T99" s="25">
        <f>VLOOKUP($C99,Banco!$A$3:$AZ$322,HLOOKUP(T$2,Banco!$A$1:$AZ$2,2,FALSE),FALSE)</f>
        <v>4</v>
      </c>
      <c r="U99" s="25" t="str">
        <f>VLOOKUP($C99,Banco!$A$3:$AZ$322,HLOOKUP(U$2,Banco!$A$1:$AZ$2,2,FALSE),FALSE)</f>
        <v>-</v>
      </c>
      <c r="V99" s="25">
        <f>VLOOKUP($C99,Banco!$A$3:$AZ$322,HLOOKUP(V$2,Banco!$A$1:$AZ$2,2,FALSE),FALSE)</f>
        <v>0</v>
      </c>
      <c r="W99" s="25">
        <f>VLOOKUP($C99,Banco!$A$3:$AZ$322,HLOOKUP(W$2,Banco!$A$1:$AZ$2,2,FALSE),FALSE)</f>
        <v>0</v>
      </c>
      <c r="X99" s="25">
        <f>VLOOKUP($C99,Banco!$A$3:$AZ$322,HLOOKUP(X$2,Banco!$A$1:$AZ$2,2,FALSE),FALSE)</f>
        <v>1</v>
      </c>
      <c r="Y99" s="68" t="str">
        <f>VLOOKUP($C99,Banco!$A$3:$AZ$322,HLOOKUP(Y$2,Banco!$A$1:$AZ$2,2,FALSE),FALSE)</f>
        <v>Ref. Xanxêre</v>
      </c>
      <c r="Z99" s="68">
        <f>VLOOKUP($C99,Banco!$A$3:$AZ$322,HLOOKUP(Z$2,Banco!$A$1:$AZ$2,2,FALSE),FALSE)</f>
        <v>0</v>
      </c>
      <c r="AA99" s="68" t="str">
        <f>VLOOKUP($C99,Banco!$A$3:$AZ$322,HLOOKUP(AA$2,Banco!$A$1:$AZ$2,2,FALSE),FALSE)</f>
        <v>-</v>
      </c>
      <c r="AB99" s="68">
        <f>VLOOKUP($C99,Banco!$A$3:$AZ$322,HLOOKUP(AB$2,Banco!$A$1:$AZ$2,2,FALSE),FALSE)</f>
        <v>0</v>
      </c>
      <c r="AC99" s="68">
        <f>VLOOKUP($C99,Banco!$A$3:$AZ$322,HLOOKUP(AC$2,Banco!$A$1:$AZ$2,2,FALSE),FALSE)</f>
        <v>0</v>
      </c>
      <c r="AD99" s="68">
        <f>VLOOKUP($C99,Banco!$A$3:$AZ$322,HLOOKUP(AD$2,Banco!$A$1:$AZ$2,2,FALSE),FALSE)</f>
        <v>0</v>
      </c>
      <c r="AE99" s="68" t="str">
        <f>VLOOKUP($C99,Banco!$A$3:$AZ$322,HLOOKUP(AE$2,Banco!$A$1:$AZ$2,2,FALSE),FALSE)</f>
        <v>X</v>
      </c>
      <c r="AF99" s="68">
        <f>VLOOKUP($C99,Banco!$A$3:$AZ$322,HLOOKUP(AF$2,Banco!$A$1:$AZ$2,2,FALSE),FALSE)</f>
        <v>0</v>
      </c>
      <c r="AG99" s="68">
        <f>VLOOKUP($C99,Banco!$A$3:$AZ$322,HLOOKUP(AG$2,Banco!$A$1:$AZ$2,2,FALSE),FALSE)</f>
        <v>0</v>
      </c>
    </row>
    <row r="100" spans="1:33" x14ac:dyDescent="0.2">
      <c r="A100" s="417"/>
      <c r="B100" s="387"/>
      <c r="C100" s="164" t="s">
        <v>198</v>
      </c>
      <c r="D100" s="198" t="s">
        <v>474</v>
      </c>
      <c r="E100" s="31">
        <f>VLOOKUP($C100,Banco!$A$3:$AZ$322,HLOOKUP(E$2,Banco!$A$1:$AZ$2,2,FALSE),FALSE)</f>
        <v>4147</v>
      </c>
      <c r="F100" s="31">
        <f>VLOOKUP($C100,Banco!$A$3:$AZ$322,HLOOKUP(F$2,Banco!$A$1:$AZ$2,2,FALSE),FALSE)</f>
        <v>6900</v>
      </c>
      <c r="G100" s="31">
        <f>VLOOKUP($C100,Banco!$A$3:$AZ$322,HLOOKUP(G$2,Banco!$A$1:$AZ$2,2,FALSE),FALSE)</f>
        <v>4147</v>
      </c>
      <c r="H100" s="118">
        <f>VLOOKUP($C100,Banco!$A$3:$AZ$322,HLOOKUP(H$2,Banco!$A$1:$AZ$2,2,FALSE),FALSE)</f>
        <v>1</v>
      </c>
      <c r="I100" s="31">
        <f>VLOOKUP($C100,Banco!$A$3:$AZ$322,HLOOKUP(I$2,Banco!$A$1:$AZ$2,2,FALSE),FALSE)</f>
        <v>2</v>
      </c>
      <c r="J100" s="31">
        <f>VLOOKUP($C100,Banco!$A$3:$AZ$322,HLOOKUP(J$2,Banco!$A$1:$AZ$2,2,FALSE),FALSE)</f>
        <v>2</v>
      </c>
      <c r="K100" s="31">
        <f>VLOOKUP($C100,Banco!$A$3:$AZ$322,HLOOKUP(K$2,Banco!$A$1:$AZ$2,2,FALSE),FALSE)</f>
        <v>2</v>
      </c>
      <c r="L100" s="31">
        <f>VLOOKUP($C100,Banco!$A$3:$AZ$322,HLOOKUP(L$2,Banco!$A$1:$AZ$2,2,FALSE),FALSE)</f>
        <v>0</v>
      </c>
      <c r="M100" s="118">
        <f>VLOOKUP($C100,Banco!$A$3:$AZ$322,HLOOKUP(M$2,Banco!$A$1:$AZ$2,2,FALSE),FALSE)</f>
        <v>1</v>
      </c>
      <c r="N100" s="31">
        <f>VLOOKUP($C100,Banco!$A$3:$AZ$322,HLOOKUP(N$2,Banco!$A$1:$AZ$2,2,FALSE),FALSE)</f>
        <v>0</v>
      </c>
      <c r="O100" s="31">
        <f>VLOOKUP($C100,Banco!$A$3:$AZ$322,HLOOKUP(O$2,Banco!$A$1:$AZ$2,2,FALSE),FALSE)</f>
        <v>0</v>
      </c>
      <c r="P100" s="31">
        <f>VLOOKUP($C100,Banco!$A$3:$AZ$322,HLOOKUP(P$2,Banco!$A$1:$AZ$2,2,FALSE),FALSE)</f>
        <v>2</v>
      </c>
      <c r="Q100" s="31">
        <f>VLOOKUP($C100,Banco!$A$3:$AZ$322,HLOOKUP(Q$2,Banco!$A$1:$AZ$2,2,FALSE),FALSE)</f>
        <v>1</v>
      </c>
      <c r="R100" s="31">
        <f>VLOOKUP($C100,Banco!$A$3:$AZ$322,HLOOKUP(R$2,Banco!$A$1:$AZ$2,2,FALSE),FALSE)</f>
        <v>1</v>
      </c>
      <c r="S100" s="31">
        <f>VLOOKUP($C100,Banco!$A$3:$AZ$322,HLOOKUP(S$2,Banco!$A$1:$AZ$2,2,FALSE),FALSE)</f>
        <v>11</v>
      </c>
      <c r="T100" s="31">
        <f>VLOOKUP($C100,Banco!$A$3:$AZ$322,HLOOKUP(T$2,Banco!$A$1:$AZ$2,2,FALSE),FALSE)</f>
        <v>15</v>
      </c>
      <c r="U100" s="31" t="str">
        <f>VLOOKUP($C100,Banco!$A$3:$AZ$322,HLOOKUP(U$2,Banco!$A$1:$AZ$2,2,FALSE),FALSE)</f>
        <v>-</v>
      </c>
      <c r="V100" s="31">
        <f>VLOOKUP($C100,Banco!$A$3:$AZ$322,HLOOKUP(V$2,Banco!$A$1:$AZ$2,2,FALSE),FALSE)</f>
        <v>0</v>
      </c>
      <c r="W100" s="31">
        <f>VLOOKUP($C100,Banco!$A$3:$AZ$322,HLOOKUP(W$2,Banco!$A$1:$AZ$2,2,FALSE),FALSE)</f>
        <v>0</v>
      </c>
      <c r="X100" s="31">
        <f>VLOOKUP($C100,Banco!$A$3:$AZ$322,HLOOKUP(X$2,Banco!$A$1:$AZ$2,2,FALSE),FALSE)</f>
        <v>1</v>
      </c>
      <c r="Y100" s="70" t="str">
        <f>VLOOKUP($C100,Banco!$A$3:$AZ$322,HLOOKUP(Y$2,Banco!$A$1:$AZ$2,2,FALSE),FALSE)</f>
        <v>Ref. Xanxêre</v>
      </c>
      <c r="Z100" s="70" t="str">
        <f>VLOOKUP($C100,Banco!$A$3:$AZ$322,HLOOKUP(Z$2,Banco!$A$1:$AZ$2,2,FALSE),FALSE)</f>
        <v>X</v>
      </c>
      <c r="AA100" s="70" t="str">
        <f>VLOOKUP($C100,Banco!$A$3:$AZ$322,HLOOKUP(AA$2,Banco!$A$1:$AZ$2,2,FALSE),FALSE)</f>
        <v>-</v>
      </c>
      <c r="AB100" s="70">
        <f>VLOOKUP($C100,Banco!$A$3:$AZ$322,HLOOKUP(AB$2,Banco!$A$1:$AZ$2,2,FALSE),FALSE)</f>
        <v>0</v>
      </c>
      <c r="AC100" s="70">
        <f>VLOOKUP($C100,Banco!$A$3:$AZ$322,HLOOKUP(AC$2,Banco!$A$1:$AZ$2,2,FALSE),FALSE)</f>
        <v>1</v>
      </c>
      <c r="AD100" s="70">
        <f>VLOOKUP($C100,Banco!$A$3:$AZ$322,HLOOKUP(AD$2,Banco!$A$1:$AZ$2,2,FALSE),FALSE)</f>
        <v>0</v>
      </c>
      <c r="AE100" s="70" t="str">
        <f>VLOOKUP($C100,Banco!$A$3:$AZ$322,HLOOKUP(AE$2,Banco!$A$1:$AZ$2,2,FALSE),FALSE)</f>
        <v>X</v>
      </c>
      <c r="AF100" s="70">
        <f>VLOOKUP($C100,Banco!$A$3:$AZ$322,HLOOKUP(AF$2,Banco!$A$1:$AZ$2,2,FALSE),FALSE)</f>
        <v>0</v>
      </c>
      <c r="AG100" s="70">
        <f>VLOOKUP($C100,Banco!$A$3:$AZ$322,HLOOKUP(AG$2,Banco!$A$1:$AZ$2,2,FALSE),FALSE)</f>
        <v>0</v>
      </c>
    </row>
    <row r="101" spans="1:33" x14ac:dyDescent="0.2">
      <c r="A101" s="417"/>
      <c r="B101" s="387"/>
      <c r="C101" s="162" t="s">
        <v>211</v>
      </c>
      <c r="D101" s="198" t="s">
        <v>474</v>
      </c>
      <c r="E101" s="25">
        <f>VLOOKUP($C101,Banco!$A$3:$AZ$322,HLOOKUP(E$2,Banco!$A$1:$AZ$2,2,FALSE),FALSE)</f>
        <v>11593</v>
      </c>
      <c r="F101" s="25">
        <f>VLOOKUP($C101,Banco!$A$3:$AZ$322,HLOOKUP(F$2,Banco!$A$1:$AZ$2,2,FALSE),FALSE)</f>
        <v>13800</v>
      </c>
      <c r="G101" s="25">
        <f>VLOOKUP($C101,Banco!$A$3:$AZ$322,HLOOKUP(G$2,Banco!$A$1:$AZ$2,2,FALSE),FALSE)</f>
        <v>11593</v>
      </c>
      <c r="H101" s="115">
        <f>VLOOKUP($C101,Banco!$A$3:$AZ$322,HLOOKUP(H$2,Banco!$A$1:$AZ$2,2,FALSE),FALSE)</f>
        <v>1</v>
      </c>
      <c r="I101" s="25">
        <f>VLOOKUP($C101,Banco!$A$3:$AZ$322,HLOOKUP(I$2,Banco!$A$1:$AZ$2,2,FALSE),FALSE)</f>
        <v>6</v>
      </c>
      <c r="J101" s="25">
        <f>VLOOKUP($C101,Banco!$A$3:$AZ$322,HLOOKUP(J$2,Banco!$A$1:$AZ$2,2,FALSE),FALSE)</f>
        <v>4</v>
      </c>
      <c r="K101" s="25">
        <f>VLOOKUP($C101,Banco!$A$3:$AZ$322,HLOOKUP(K$2,Banco!$A$1:$AZ$2,2,FALSE),FALSE)</f>
        <v>4</v>
      </c>
      <c r="L101" s="25">
        <f>VLOOKUP($C101,Banco!$A$3:$AZ$322,HLOOKUP(L$2,Banco!$A$1:$AZ$2,2,FALSE),FALSE)</f>
        <v>0</v>
      </c>
      <c r="M101" s="115">
        <f>VLOOKUP($C101,Banco!$A$3:$AZ$322,HLOOKUP(M$2,Banco!$A$1:$AZ$2,2,FALSE),FALSE)</f>
        <v>1</v>
      </c>
      <c r="N101" s="25">
        <f>VLOOKUP($C101,Banco!$A$3:$AZ$322,HLOOKUP(N$2,Banco!$A$1:$AZ$2,2,FALSE),FALSE)</f>
        <v>0</v>
      </c>
      <c r="O101" s="25">
        <f>VLOOKUP($C101,Banco!$A$3:$AZ$322,HLOOKUP(O$2,Banco!$A$1:$AZ$2,2,FALSE),FALSE)</f>
        <v>0</v>
      </c>
      <c r="P101" s="25">
        <f>VLOOKUP($C101,Banco!$A$3:$AZ$322,HLOOKUP(P$2,Banco!$A$1:$AZ$2,2,FALSE),FALSE)</f>
        <v>4</v>
      </c>
      <c r="Q101" s="25">
        <f>VLOOKUP($C101,Banco!$A$3:$AZ$322,HLOOKUP(Q$2,Banco!$A$1:$AZ$2,2,FALSE),FALSE)</f>
        <v>1</v>
      </c>
      <c r="R101" s="25">
        <f>VLOOKUP($C101,Banco!$A$3:$AZ$322,HLOOKUP(R$2,Banco!$A$1:$AZ$2,2,FALSE),FALSE)</f>
        <v>0</v>
      </c>
      <c r="S101" s="25">
        <f>VLOOKUP($C101,Banco!$A$3:$AZ$322,HLOOKUP(S$2,Banco!$A$1:$AZ$2,2,FALSE),FALSE)</f>
        <v>29</v>
      </c>
      <c r="T101" s="25">
        <f>VLOOKUP($C101,Banco!$A$3:$AZ$322,HLOOKUP(T$2,Banco!$A$1:$AZ$2,2,FALSE),FALSE)</f>
        <v>22</v>
      </c>
      <c r="U101" s="25" t="str">
        <f>VLOOKUP($C101,Banco!$A$3:$AZ$322,HLOOKUP(U$2,Banco!$A$1:$AZ$2,2,FALSE),FALSE)</f>
        <v>-</v>
      </c>
      <c r="V101" s="25">
        <f>VLOOKUP($C101,Banco!$A$3:$AZ$322,HLOOKUP(V$2,Banco!$A$1:$AZ$2,2,FALSE),FALSE)</f>
        <v>0</v>
      </c>
      <c r="W101" s="25">
        <f>VLOOKUP($C101,Banco!$A$3:$AZ$322,HLOOKUP(W$2,Banco!$A$1:$AZ$2,2,FALSE),FALSE)</f>
        <v>1</v>
      </c>
      <c r="X101" s="25">
        <f>VLOOKUP($C101,Banco!$A$3:$AZ$322,HLOOKUP(X$2,Banco!$A$1:$AZ$2,2,FALSE),FALSE)</f>
        <v>0</v>
      </c>
      <c r="Y101" s="68" t="str">
        <f>VLOOKUP($C101,Banco!$A$3:$AZ$322,HLOOKUP(Y$2,Banco!$A$1:$AZ$2,2,FALSE),FALSE)</f>
        <v>Ref . Xanxêre</v>
      </c>
      <c r="Z101" s="68" t="str">
        <f>VLOOKUP($C101,Banco!$A$3:$AZ$322,HLOOKUP(Z$2,Banco!$A$1:$AZ$2,2,FALSE),FALSE)</f>
        <v>X</v>
      </c>
      <c r="AA101" s="68" t="str">
        <f>VLOOKUP($C101,Banco!$A$3:$AZ$322,HLOOKUP(AA$2,Banco!$A$1:$AZ$2,2,FALSE),FALSE)</f>
        <v>-</v>
      </c>
      <c r="AB101" s="68">
        <f>VLOOKUP($C101,Banco!$A$3:$AZ$322,HLOOKUP(AB$2,Banco!$A$1:$AZ$2,2,FALSE),FALSE)</f>
        <v>0</v>
      </c>
      <c r="AC101" s="68">
        <f>VLOOKUP($C101,Banco!$A$3:$AZ$322,HLOOKUP(AC$2,Banco!$A$1:$AZ$2,2,FALSE),FALSE)</f>
        <v>1</v>
      </c>
      <c r="AD101" s="68">
        <f>VLOOKUP($C101,Banco!$A$3:$AZ$322,HLOOKUP(AD$2,Banco!$A$1:$AZ$2,2,FALSE),FALSE)</f>
        <v>0</v>
      </c>
      <c r="AE101" s="68" t="str">
        <f>VLOOKUP($C101,Banco!$A$3:$AZ$322,HLOOKUP(AE$2,Banco!$A$1:$AZ$2,2,FALSE),FALSE)</f>
        <v>X</v>
      </c>
      <c r="AF101" s="68">
        <f>VLOOKUP($C101,Banco!$A$3:$AZ$322,HLOOKUP(AF$2,Banco!$A$1:$AZ$2,2,FALSE),FALSE)</f>
        <v>0</v>
      </c>
      <c r="AG101" s="68">
        <f>VLOOKUP($C101,Banco!$A$3:$AZ$322,HLOOKUP(AG$2,Banco!$A$1:$AZ$2,2,FALSE),FALSE)</f>
        <v>0</v>
      </c>
    </row>
    <row r="102" spans="1:33" ht="24" customHeight="1" x14ac:dyDescent="0.2">
      <c r="A102" s="417"/>
      <c r="B102" s="387"/>
      <c r="C102" s="164" t="s">
        <v>246</v>
      </c>
      <c r="D102" s="198" t="s">
        <v>472</v>
      </c>
      <c r="E102" s="31">
        <f>VLOOKUP($C102,Banco!$A$3:$AZ$322,HLOOKUP(E$2,Banco!$A$1:$AZ$2,2,FALSE),FALSE)</f>
        <v>2336</v>
      </c>
      <c r="F102" s="31">
        <f>VLOOKUP($C102,Banco!$A$3:$AZ$322,HLOOKUP(F$2,Banco!$A$1:$AZ$2,2,FALSE),FALSE)</f>
        <v>3450</v>
      </c>
      <c r="G102" s="31">
        <f>VLOOKUP($C102,Banco!$A$3:$AZ$322,HLOOKUP(G$2,Banco!$A$1:$AZ$2,2,FALSE),FALSE)</f>
        <v>2336</v>
      </c>
      <c r="H102" s="118">
        <f>VLOOKUP($C102,Banco!$A$3:$AZ$322,HLOOKUP(H$2,Banco!$A$1:$AZ$2,2,FALSE),FALSE)</f>
        <v>1</v>
      </c>
      <c r="I102" s="31">
        <f>VLOOKUP($C102,Banco!$A$3:$AZ$322,HLOOKUP(I$2,Banco!$A$1:$AZ$2,2,FALSE),FALSE)</f>
        <v>1</v>
      </c>
      <c r="J102" s="31">
        <f>VLOOKUP($C102,Banco!$A$3:$AZ$322,HLOOKUP(J$2,Banco!$A$1:$AZ$2,2,FALSE),FALSE)</f>
        <v>1</v>
      </c>
      <c r="K102" s="31">
        <f>VLOOKUP($C102,Banco!$A$3:$AZ$322,HLOOKUP(K$2,Banco!$A$1:$AZ$2,2,FALSE),FALSE)</f>
        <v>2</v>
      </c>
      <c r="L102" s="31">
        <f>VLOOKUP($C102,Banco!$A$3:$AZ$322,HLOOKUP(L$2,Banco!$A$1:$AZ$2,2,FALSE),FALSE)</f>
        <v>0</v>
      </c>
      <c r="M102" s="118">
        <f>VLOOKUP($C102,Banco!$A$3:$AZ$322,HLOOKUP(M$2,Banco!$A$1:$AZ$2,2,FALSE),FALSE)</f>
        <v>0.31369999999999998</v>
      </c>
      <c r="N102" s="31">
        <f>VLOOKUP($C102,Banco!$A$3:$AZ$322,HLOOKUP(N$2,Banco!$A$1:$AZ$2,2,FALSE),FALSE)</f>
        <v>0</v>
      </c>
      <c r="O102" s="31">
        <f>VLOOKUP($C102,Banco!$A$3:$AZ$322,HLOOKUP(O$2,Banco!$A$1:$AZ$2,2,FALSE),FALSE)</f>
        <v>0</v>
      </c>
      <c r="P102" s="31">
        <f>VLOOKUP($C102,Banco!$A$3:$AZ$322,HLOOKUP(P$2,Banco!$A$1:$AZ$2,2,FALSE),FALSE)</f>
        <v>1</v>
      </c>
      <c r="Q102" s="31">
        <f>VLOOKUP($C102,Banco!$A$3:$AZ$322,HLOOKUP(Q$2,Banco!$A$1:$AZ$2,2,FALSE),FALSE)</f>
        <v>0</v>
      </c>
      <c r="R102" s="31">
        <f>VLOOKUP($C102,Banco!$A$3:$AZ$322,HLOOKUP(R$2,Banco!$A$1:$AZ$2,2,FALSE),FALSE)</f>
        <v>0</v>
      </c>
      <c r="S102" s="31">
        <f>VLOOKUP($C102,Banco!$A$3:$AZ$322,HLOOKUP(S$2,Banco!$A$1:$AZ$2,2,FALSE),FALSE)</f>
        <v>6</v>
      </c>
      <c r="T102" s="31">
        <f>VLOOKUP($C102,Banco!$A$3:$AZ$322,HLOOKUP(T$2,Banco!$A$1:$AZ$2,2,FALSE),FALSE)</f>
        <v>7</v>
      </c>
      <c r="U102" s="31" t="str">
        <f>VLOOKUP($C102,Banco!$A$3:$AZ$322,HLOOKUP(U$2,Banco!$A$1:$AZ$2,2,FALSE),FALSE)</f>
        <v>-</v>
      </c>
      <c r="V102" s="31">
        <f>VLOOKUP($C102,Banco!$A$3:$AZ$322,HLOOKUP(V$2,Banco!$A$1:$AZ$2,2,FALSE),FALSE)</f>
        <v>0</v>
      </c>
      <c r="W102" s="31">
        <f>VLOOKUP($C102,Banco!$A$3:$AZ$322,HLOOKUP(W$2,Banco!$A$1:$AZ$2,2,FALSE),FALSE)</f>
        <v>0</v>
      </c>
      <c r="X102" s="31">
        <f>VLOOKUP($C102,Banco!$A$3:$AZ$322,HLOOKUP(X$2,Banco!$A$1:$AZ$2,2,FALSE),FALSE)</f>
        <v>1</v>
      </c>
      <c r="Y102" s="70" t="str">
        <f>VLOOKUP($C102,Banco!$A$3:$AZ$322,HLOOKUP(Y$2,Banco!$A$1:$AZ$2,2,FALSE),FALSE)</f>
        <v>Ref. São Lourenço do Oeste</v>
      </c>
      <c r="Z102" s="70" t="str">
        <f>VLOOKUP($C102,Banco!$A$3:$AZ$322,HLOOKUP(Z$2,Banco!$A$1:$AZ$2,2,FALSE),FALSE)</f>
        <v>X</v>
      </c>
      <c r="AA102" s="70" t="str">
        <f>VLOOKUP($C102,Banco!$A$3:$AZ$322,HLOOKUP(AA$2,Banco!$A$1:$AZ$2,2,FALSE),FALSE)</f>
        <v>Encaminha p/ Campo Erê</v>
      </c>
      <c r="AB102" s="70">
        <f>VLOOKUP($C102,Banco!$A$3:$AZ$322,HLOOKUP(AB$2,Banco!$A$1:$AZ$2,2,FALSE),FALSE)</f>
        <v>0</v>
      </c>
      <c r="AC102" s="70">
        <f>VLOOKUP($C102,Banco!$A$3:$AZ$322,HLOOKUP(AC$2,Banco!$A$1:$AZ$2,2,FALSE),FALSE)</f>
        <v>1</v>
      </c>
      <c r="AD102" s="70">
        <f>VLOOKUP($C102,Banco!$A$3:$AZ$322,HLOOKUP(AD$2,Banco!$A$1:$AZ$2,2,FALSE),FALSE)</f>
        <v>0</v>
      </c>
      <c r="AE102" s="70" t="str">
        <f>VLOOKUP($C102,Banco!$A$3:$AZ$322,HLOOKUP(AE$2,Banco!$A$1:$AZ$2,2,FALSE),FALSE)</f>
        <v>X</v>
      </c>
      <c r="AF102" s="70">
        <f>VLOOKUP($C102,Banco!$A$3:$AZ$322,HLOOKUP(AF$2,Banco!$A$1:$AZ$2,2,FALSE),FALSE)</f>
        <v>0</v>
      </c>
      <c r="AG102" s="70">
        <f>VLOOKUP($C102,Banco!$A$3:$AZ$322,HLOOKUP(AG$2,Banco!$A$1:$AZ$2,2,FALSE),FALSE)</f>
        <v>0</v>
      </c>
    </row>
    <row r="103" spans="1:33" x14ac:dyDescent="0.2">
      <c r="A103" s="417"/>
      <c r="B103" s="387"/>
      <c r="C103" s="162" t="s">
        <v>250</v>
      </c>
      <c r="D103" s="198" t="s">
        <v>474</v>
      </c>
      <c r="E103" s="25">
        <f>VLOOKUP($C103,Banco!$A$3:$AZ$322,HLOOKUP(E$2,Banco!$A$1:$AZ$2,2,FALSE),FALSE)</f>
        <v>9445</v>
      </c>
      <c r="F103" s="25">
        <f>VLOOKUP($C103,Banco!$A$3:$AZ$322,HLOOKUP(F$2,Banco!$A$1:$AZ$2,2,FALSE),FALSE)</f>
        <v>13800</v>
      </c>
      <c r="G103" s="25">
        <f>VLOOKUP($C103,Banco!$A$3:$AZ$322,HLOOKUP(G$2,Banco!$A$1:$AZ$2,2,FALSE),FALSE)</f>
        <v>9445</v>
      </c>
      <c r="H103" s="115">
        <f>VLOOKUP($C103,Banco!$A$3:$AZ$322,HLOOKUP(H$2,Banco!$A$1:$AZ$2,2,FALSE),FALSE)</f>
        <v>1</v>
      </c>
      <c r="I103" s="25">
        <f>VLOOKUP($C103,Banco!$A$3:$AZ$322,HLOOKUP(I$2,Banco!$A$1:$AZ$2,2,FALSE),FALSE)</f>
        <v>5</v>
      </c>
      <c r="J103" s="25">
        <f>VLOOKUP($C103,Banco!$A$3:$AZ$322,HLOOKUP(J$2,Banco!$A$1:$AZ$2,2,FALSE),FALSE)</f>
        <v>4</v>
      </c>
      <c r="K103" s="25">
        <f>VLOOKUP($C103,Banco!$A$3:$AZ$322,HLOOKUP(K$2,Banco!$A$1:$AZ$2,2,FALSE),FALSE)</f>
        <v>7</v>
      </c>
      <c r="L103" s="25">
        <f>VLOOKUP($C103,Banco!$A$3:$AZ$322,HLOOKUP(L$2,Banco!$A$1:$AZ$2,2,FALSE),FALSE)</f>
        <v>0</v>
      </c>
      <c r="M103" s="115">
        <f>VLOOKUP($C103,Banco!$A$3:$AZ$322,HLOOKUP(M$2,Banco!$A$1:$AZ$2,2,FALSE),FALSE)</f>
        <v>0.78580000000000005</v>
      </c>
      <c r="N103" s="25">
        <f>VLOOKUP($C103,Banco!$A$3:$AZ$322,HLOOKUP(N$2,Banco!$A$1:$AZ$2,2,FALSE),FALSE)</f>
        <v>0</v>
      </c>
      <c r="O103" s="25">
        <f>VLOOKUP($C103,Banco!$A$3:$AZ$322,HLOOKUP(O$2,Banco!$A$1:$AZ$2,2,FALSE),FALSE)</f>
        <v>0</v>
      </c>
      <c r="P103" s="25">
        <f>VLOOKUP($C103,Banco!$A$3:$AZ$322,HLOOKUP(P$2,Banco!$A$1:$AZ$2,2,FALSE),FALSE)</f>
        <v>4</v>
      </c>
      <c r="Q103" s="25">
        <f>VLOOKUP($C103,Banco!$A$3:$AZ$322,HLOOKUP(Q$2,Banco!$A$1:$AZ$2,2,FALSE),FALSE)</f>
        <v>0</v>
      </c>
      <c r="R103" s="25">
        <f>VLOOKUP($C103,Banco!$A$3:$AZ$322,HLOOKUP(R$2,Banco!$A$1:$AZ$2,2,FALSE),FALSE)</f>
        <v>0</v>
      </c>
      <c r="S103" s="25">
        <f>VLOOKUP($C103,Banco!$A$3:$AZ$322,HLOOKUP(S$2,Banco!$A$1:$AZ$2,2,FALSE),FALSE)</f>
        <v>24</v>
      </c>
      <c r="T103" s="25">
        <f>VLOOKUP($C103,Banco!$A$3:$AZ$322,HLOOKUP(T$2,Banco!$A$1:$AZ$2,2,FALSE),FALSE)</f>
        <v>21</v>
      </c>
      <c r="U103" s="25" t="str">
        <f>VLOOKUP($C103,Banco!$A$3:$AZ$322,HLOOKUP(U$2,Banco!$A$1:$AZ$2,2,FALSE),FALSE)</f>
        <v>-</v>
      </c>
      <c r="V103" s="25">
        <f>VLOOKUP($C103,Banco!$A$3:$AZ$322,HLOOKUP(V$2,Banco!$A$1:$AZ$2,2,FALSE),FALSE)</f>
        <v>0</v>
      </c>
      <c r="W103" s="25">
        <f>VLOOKUP($C103,Banco!$A$3:$AZ$322,HLOOKUP(W$2,Banco!$A$1:$AZ$2,2,FALSE),FALSE)</f>
        <v>1</v>
      </c>
      <c r="X103" s="25">
        <f>VLOOKUP($C103,Banco!$A$3:$AZ$322,HLOOKUP(X$2,Banco!$A$1:$AZ$2,2,FALSE),FALSE)</f>
        <v>0</v>
      </c>
      <c r="Y103" s="68" t="str">
        <f>VLOOKUP($C103,Banco!$A$3:$AZ$322,HLOOKUP(Y$2,Banco!$A$1:$AZ$2,2,FALSE),FALSE)</f>
        <v>Ref . Xanxêre</v>
      </c>
      <c r="Z103" s="68" t="str">
        <f>VLOOKUP($C103,Banco!$A$3:$AZ$322,HLOOKUP(Z$2,Banco!$A$1:$AZ$2,2,FALSE),FALSE)</f>
        <v>X</v>
      </c>
      <c r="AA103" s="68" t="str">
        <f>VLOOKUP($C103,Banco!$A$3:$AZ$322,HLOOKUP(AA$2,Banco!$A$1:$AZ$2,2,FALSE),FALSE)</f>
        <v>-</v>
      </c>
      <c r="AB103" s="68">
        <f>VLOOKUP($C103,Banco!$A$3:$AZ$322,HLOOKUP(AB$2,Banco!$A$1:$AZ$2,2,FALSE),FALSE)</f>
        <v>1</v>
      </c>
      <c r="AC103" s="68">
        <f>VLOOKUP($C103,Banco!$A$3:$AZ$322,HLOOKUP(AC$2,Banco!$A$1:$AZ$2,2,FALSE),FALSE)</f>
        <v>0</v>
      </c>
      <c r="AD103" s="68">
        <f>VLOOKUP($C103,Banco!$A$3:$AZ$322,HLOOKUP(AD$2,Banco!$A$1:$AZ$2,2,FALSE),FALSE)</f>
        <v>0</v>
      </c>
      <c r="AE103" s="68" t="str">
        <f>VLOOKUP($C103,Banco!$A$3:$AZ$322,HLOOKUP(AE$2,Banco!$A$1:$AZ$2,2,FALSE),FALSE)</f>
        <v>X</v>
      </c>
      <c r="AF103" s="68">
        <f>VLOOKUP($C103,Banco!$A$3:$AZ$322,HLOOKUP(AF$2,Banco!$A$1:$AZ$2,2,FALSE),FALSE)</f>
        <v>0</v>
      </c>
      <c r="AG103" s="68">
        <f>VLOOKUP($C103,Banco!$A$3:$AZ$322,HLOOKUP(AG$2,Banco!$A$1:$AZ$2,2,FALSE),FALSE)</f>
        <v>0</v>
      </c>
    </row>
    <row r="104" spans="1:33" x14ac:dyDescent="0.2">
      <c r="A104" s="417"/>
      <c r="B104" s="387"/>
      <c r="C104" s="164" t="s">
        <v>260</v>
      </c>
      <c r="D104" s="198" t="s">
        <v>472</v>
      </c>
      <c r="E104" s="31">
        <f>VLOOKUP($C104,Banco!$A$3:$AZ$322,HLOOKUP(E$2,Banco!$A$1:$AZ$2,2,FALSE),FALSE)</f>
        <v>24076</v>
      </c>
      <c r="F104" s="31">
        <f>VLOOKUP($C104,Banco!$A$3:$AZ$322,HLOOKUP(F$2,Banco!$A$1:$AZ$2,2,FALSE),FALSE)</f>
        <v>27600</v>
      </c>
      <c r="G104" s="31">
        <f>VLOOKUP($C104,Banco!$A$3:$AZ$322,HLOOKUP(G$2,Banco!$A$1:$AZ$2,2,FALSE),FALSE)</f>
        <v>24076</v>
      </c>
      <c r="H104" s="118">
        <f>VLOOKUP($C104,Banco!$A$3:$AZ$322,HLOOKUP(H$2,Banco!$A$1:$AZ$2,2,FALSE),FALSE)</f>
        <v>1</v>
      </c>
      <c r="I104" s="31">
        <f>VLOOKUP($C104,Banco!$A$3:$AZ$322,HLOOKUP(I$2,Banco!$A$1:$AZ$2,2,FALSE),FALSE)</f>
        <v>12</v>
      </c>
      <c r="J104" s="31">
        <f>VLOOKUP($C104,Banco!$A$3:$AZ$322,HLOOKUP(J$2,Banco!$A$1:$AZ$2,2,FALSE),FALSE)</f>
        <v>8</v>
      </c>
      <c r="K104" s="31">
        <f>VLOOKUP($C104,Banco!$A$3:$AZ$322,HLOOKUP(K$2,Banco!$A$1:$AZ$2,2,FALSE),FALSE)</f>
        <v>14</v>
      </c>
      <c r="L104" s="31">
        <f>VLOOKUP($C104,Banco!$A$3:$AZ$322,HLOOKUP(L$2,Banco!$A$1:$AZ$2,2,FALSE),FALSE)</f>
        <v>0</v>
      </c>
      <c r="M104" s="118">
        <f>VLOOKUP($C104,Banco!$A$3:$AZ$322,HLOOKUP(M$2,Banco!$A$1:$AZ$2,2,FALSE),FALSE)</f>
        <v>0.193</v>
      </c>
      <c r="N104" s="31">
        <f>VLOOKUP($C104,Banco!$A$3:$AZ$322,HLOOKUP(N$2,Banco!$A$1:$AZ$2,2,FALSE),FALSE)</f>
        <v>0</v>
      </c>
      <c r="O104" s="31">
        <f>VLOOKUP($C104,Banco!$A$3:$AZ$322,HLOOKUP(O$2,Banco!$A$1:$AZ$2,2,FALSE),FALSE)</f>
        <v>0</v>
      </c>
      <c r="P104" s="31">
        <f>VLOOKUP($C104,Banco!$A$3:$AZ$322,HLOOKUP(P$2,Banco!$A$1:$AZ$2,2,FALSE),FALSE)</f>
        <v>6</v>
      </c>
      <c r="Q104" s="31">
        <f>VLOOKUP($C104,Banco!$A$3:$AZ$322,HLOOKUP(Q$2,Banco!$A$1:$AZ$2,2,FALSE),FALSE)</f>
        <v>0</v>
      </c>
      <c r="R104" s="31">
        <f>VLOOKUP($C104,Banco!$A$3:$AZ$322,HLOOKUP(R$2,Banco!$A$1:$AZ$2,2,FALSE),FALSE)</f>
        <v>0</v>
      </c>
      <c r="S104" s="31">
        <f>VLOOKUP($C104,Banco!$A$3:$AZ$322,HLOOKUP(S$2,Banco!$A$1:$AZ$2,2,FALSE),FALSE)</f>
        <v>59</v>
      </c>
      <c r="T104" s="31">
        <f>VLOOKUP($C104,Banco!$A$3:$AZ$322,HLOOKUP(T$2,Banco!$A$1:$AZ$2,2,FALSE),FALSE)</f>
        <v>30</v>
      </c>
      <c r="U104" s="31" t="str">
        <f>VLOOKUP($C104,Banco!$A$3:$AZ$322,HLOOKUP(U$2,Banco!$A$1:$AZ$2,2,FALSE),FALSE)</f>
        <v>-</v>
      </c>
      <c r="V104" s="31">
        <f>VLOOKUP($C104,Banco!$A$3:$AZ$322,HLOOKUP(V$2,Banco!$A$1:$AZ$2,2,FALSE),FALSE)</f>
        <v>1</v>
      </c>
      <c r="W104" s="31">
        <f>VLOOKUP($C104,Banco!$A$3:$AZ$322,HLOOKUP(W$2,Banco!$A$1:$AZ$2,2,FALSE),FALSE)</f>
        <v>0</v>
      </c>
      <c r="X104" s="31">
        <f>VLOOKUP($C104,Banco!$A$3:$AZ$322,HLOOKUP(X$2,Banco!$A$1:$AZ$2,2,FALSE),FALSE)</f>
        <v>0</v>
      </c>
      <c r="Y104" s="31" t="str">
        <f>VLOOKUP($C104,Banco!$A$3:$AZ$322,HLOOKUP(Y$2,Banco!$A$1:$AZ$2,2,FALSE),FALSE)</f>
        <v>Sede São Lourenço do Oeste</v>
      </c>
      <c r="Z104" s="31" t="str">
        <f>VLOOKUP($C104,Banco!$A$3:$AZ$322,HLOOKUP(Z$2,Banco!$A$1:$AZ$2,2,FALSE),FALSE)</f>
        <v>X</v>
      </c>
      <c r="AA104" s="31" t="str">
        <f>VLOOKUP($C104,Banco!$A$3:$AZ$322,HLOOKUP(AA$2,Banco!$A$1:$AZ$2,2,FALSE),FALSE)</f>
        <v>CAPS I</v>
      </c>
      <c r="AB104" s="31">
        <f>VLOOKUP($C104,Banco!$A$3:$AZ$322,HLOOKUP(AB$2,Banco!$A$1:$AZ$2,2,FALSE),FALSE)</f>
        <v>1</v>
      </c>
      <c r="AC104" s="31">
        <f>VLOOKUP($C104,Banco!$A$3:$AZ$322,HLOOKUP(AC$2,Banco!$A$1:$AZ$2,2,FALSE),FALSE)</f>
        <v>1</v>
      </c>
      <c r="AD104" s="31">
        <f>VLOOKUP($C104,Banco!$A$3:$AZ$322,HLOOKUP(AD$2,Banco!$A$1:$AZ$2,2,FALSE),FALSE)</f>
        <v>0</v>
      </c>
      <c r="AE104" s="31" t="str">
        <f>VLOOKUP($C104,Banco!$A$3:$AZ$322,HLOOKUP(AE$2,Banco!$A$1:$AZ$2,2,FALSE),FALSE)</f>
        <v>X</v>
      </c>
      <c r="AF104" s="31">
        <f>VLOOKUP($C104,Banco!$A$3:$AZ$322,HLOOKUP(AF$2,Banco!$A$1:$AZ$2,2,FALSE),FALSE)</f>
        <v>0</v>
      </c>
      <c r="AG104" s="31">
        <f>VLOOKUP($C104,Banco!$A$3:$AZ$322,HLOOKUP(AG$2,Banco!$A$1:$AZ$2,2,FALSE),FALSE)</f>
        <v>0</v>
      </c>
    </row>
    <row r="105" spans="1:33" x14ac:dyDescent="0.2">
      <c r="A105" s="417"/>
      <c r="B105" s="387"/>
      <c r="C105" s="162" t="s">
        <v>292</v>
      </c>
      <c r="D105" s="198" t="s">
        <v>474</v>
      </c>
      <c r="E105" s="25">
        <f>VLOOKUP($C105,Banco!$A$3:$AZ$322,HLOOKUP(E$2,Banco!$A$1:$AZ$2,2,FALSE),FALSE)</f>
        <v>3573</v>
      </c>
      <c r="F105" s="25">
        <f>VLOOKUP($C105,Banco!$A$3:$AZ$322,HLOOKUP(F$2,Banco!$A$1:$AZ$2,2,FALSE),FALSE)</f>
        <v>6900</v>
      </c>
      <c r="G105" s="25">
        <f>VLOOKUP($C105,Banco!$A$3:$AZ$322,HLOOKUP(G$2,Banco!$A$1:$AZ$2,2,FALSE),FALSE)</f>
        <v>3573</v>
      </c>
      <c r="H105" s="115">
        <f>VLOOKUP($C105,Banco!$A$3:$AZ$322,HLOOKUP(H$2,Banco!$A$1:$AZ$2,2,FALSE),FALSE)</f>
        <v>1</v>
      </c>
      <c r="I105" s="25">
        <f>VLOOKUP($C105,Banco!$A$3:$AZ$322,HLOOKUP(I$2,Banco!$A$1:$AZ$2,2,FALSE),FALSE)</f>
        <v>2</v>
      </c>
      <c r="J105" s="25">
        <f>VLOOKUP($C105,Banco!$A$3:$AZ$322,HLOOKUP(J$2,Banco!$A$1:$AZ$2,2,FALSE),FALSE)</f>
        <v>2</v>
      </c>
      <c r="K105" s="25">
        <f>VLOOKUP($C105,Banco!$A$3:$AZ$322,HLOOKUP(K$2,Banco!$A$1:$AZ$2,2,FALSE),FALSE)</f>
        <v>2</v>
      </c>
      <c r="L105" s="25">
        <f>VLOOKUP($C105,Banco!$A$3:$AZ$322,HLOOKUP(L$2,Banco!$A$1:$AZ$2,2,FALSE),FALSE)</f>
        <v>0</v>
      </c>
      <c r="M105" s="115">
        <f>VLOOKUP($C105,Banco!$A$3:$AZ$322,HLOOKUP(M$2,Banco!$A$1:$AZ$2,2,FALSE),FALSE)</f>
        <v>1</v>
      </c>
      <c r="N105" s="25">
        <f>VLOOKUP($C105,Banco!$A$3:$AZ$322,HLOOKUP(N$2,Banco!$A$1:$AZ$2,2,FALSE),FALSE)</f>
        <v>0</v>
      </c>
      <c r="O105" s="25">
        <f>VLOOKUP($C105,Banco!$A$3:$AZ$322,HLOOKUP(O$2,Banco!$A$1:$AZ$2,2,FALSE),FALSE)</f>
        <v>0</v>
      </c>
      <c r="P105" s="25">
        <f>VLOOKUP($C105,Banco!$A$3:$AZ$322,HLOOKUP(P$2,Banco!$A$1:$AZ$2,2,FALSE),FALSE)</f>
        <v>1</v>
      </c>
      <c r="Q105" s="25">
        <f>VLOOKUP($C105,Banco!$A$3:$AZ$322,HLOOKUP(Q$2,Banco!$A$1:$AZ$2,2,FALSE),FALSE)</f>
        <v>1</v>
      </c>
      <c r="R105" s="25">
        <f>VLOOKUP($C105,Banco!$A$3:$AZ$322,HLOOKUP(R$2,Banco!$A$1:$AZ$2,2,FALSE),FALSE)</f>
        <v>1</v>
      </c>
      <c r="S105" s="25">
        <f>VLOOKUP($C105,Banco!$A$3:$AZ$322,HLOOKUP(S$2,Banco!$A$1:$AZ$2,2,FALSE),FALSE)</f>
        <v>9</v>
      </c>
      <c r="T105" s="25">
        <f>VLOOKUP($C105,Banco!$A$3:$AZ$322,HLOOKUP(T$2,Banco!$A$1:$AZ$2,2,FALSE),FALSE)</f>
        <v>9</v>
      </c>
      <c r="U105" s="25" t="str">
        <f>VLOOKUP($C105,Banco!$A$3:$AZ$322,HLOOKUP(U$2,Banco!$A$1:$AZ$2,2,FALSE),FALSE)</f>
        <v>-</v>
      </c>
      <c r="V105" s="25">
        <f>VLOOKUP($C105,Banco!$A$3:$AZ$322,HLOOKUP(V$2,Banco!$A$1:$AZ$2,2,FALSE),FALSE)</f>
        <v>0</v>
      </c>
      <c r="W105" s="25">
        <f>VLOOKUP($C105,Banco!$A$3:$AZ$322,HLOOKUP(W$2,Banco!$A$1:$AZ$2,2,FALSE),FALSE)</f>
        <v>0</v>
      </c>
      <c r="X105" s="25">
        <f>VLOOKUP($C105,Banco!$A$3:$AZ$322,HLOOKUP(X$2,Banco!$A$1:$AZ$2,2,FALSE),FALSE)</f>
        <v>1</v>
      </c>
      <c r="Y105" s="68" t="str">
        <f>VLOOKUP($C105,Banco!$A$3:$AZ$322,HLOOKUP(Y$2,Banco!$A$1:$AZ$2,2,FALSE),FALSE)</f>
        <v>Ref. Xanxêre</v>
      </c>
      <c r="Z105" s="68">
        <f>VLOOKUP($C105,Banco!$A$3:$AZ$322,HLOOKUP(Z$2,Banco!$A$1:$AZ$2,2,FALSE),FALSE)</f>
        <v>0</v>
      </c>
      <c r="AA105" s="68" t="str">
        <f>VLOOKUP($C105,Banco!$A$3:$AZ$322,HLOOKUP(AA$2,Banco!$A$1:$AZ$2,2,FALSE),FALSE)</f>
        <v>-</v>
      </c>
      <c r="AB105" s="68">
        <f>VLOOKUP($C105,Banco!$A$3:$AZ$322,HLOOKUP(AB$2,Banco!$A$1:$AZ$2,2,FALSE),FALSE)</f>
        <v>1</v>
      </c>
      <c r="AC105" s="68">
        <f>VLOOKUP($C105,Banco!$A$3:$AZ$322,HLOOKUP(AC$2,Banco!$A$1:$AZ$2,2,FALSE),FALSE)</f>
        <v>0</v>
      </c>
      <c r="AD105" s="68">
        <f>VLOOKUP($C105,Banco!$A$3:$AZ$322,HLOOKUP(AD$2,Banco!$A$1:$AZ$2,2,FALSE),FALSE)</f>
        <v>0</v>
      </c>
      <c r="AE105" s="68" t="str">
        <f>VLOOKUP($C105,Banco!$A$3:$AZ$322,HLOOKUP(AE$2,Banco!$A$1:$AZ$2,2,FALSE),FALSE)</f>
        <v>X</v>
      </c>
      <c r="AF105" s="68">
        <f>VLOOKUP($C105,Banco!$A$3:$AZ$322,HLOOKUP(AF$2,Banco!$A$1:$AZ$2,2,FALSE),FALSE)</f>
        <v>0</v>
      </c>
      <c r="AG105" s="68">
        <f>VLOOKUP($C105,Banco!$A$3:$AZ$322,HLOOKUP(AG$2,Banco!$A$1:$AZ$2,2,FALSE),FALSE)</f>
        <v>0</v>
      </c>
    </row>
    <row r="106" spans="1:33" x14ac:dyDescent="0.2">
      <c r="A106" s="417"/>
      <c r="B106" s="387"/>
      <c r="C106" s="164" t="s">
        <v>299</v>
      </c>
      <c r="D106" s="198" t="s">
        <v>474</v>
      </c>
      <c r="E106" s="31">
        <f>VLOOKUP($C106,Banco!$A$3:$AZ$322,HLOOKUP(E$2,Banco!$A$1:$AZ$2,2,FALSE),FALSE)</f>
        <v>50982</v>
      </c>
      <c r="F106" s="31">
        <f>VLOOKUP($C106,Banco!$A$3:$AZ$322,HLOOKUP(F$2,Banco!$A$1:$AZ$2,2,FALSE),FALSE)</f>
        <v>41400</v>
      </c>
      <c r="G106" s="31">
        <f>VLOOKUP($C106,Banco!$A$3:$AZ$322,HLOOKUP(G$2,Banco!$A$1:$AZ$2,2,FALSE),FALSE)</f>
        <v>41400</v>
      </c>
      <c r="H106" s="118">
        <f>VLOOKUP($C106,Banco!$A$3:$AZ$322,HLOOKUP(H$2,Banco!$A$1:$AZ$2,2,FALSE),FALSE)</f>
        <v>0.8120513122278451</v>
      </c>
      <c r="I106" s="31">
        <f>VLOOKUP($C106,Banco!$A$3:$AZ$322,HLOOKUP(I$2,Banco!$A$1:$AZ$2,2,FALSE),FALSE)</f>
        <v>25</v>
      </c>
      <c r="J106" s="31">
        <f>VLOOKUP($C106,Banco!$A$3:$AZ$322,HLOOKUP(J$2,Banco!$A$1:$AZ$2,2,FALSE),FALSE)</f>
        <v>12</v>
      </c>
      <c r="K106" s="31">
        <f>VLOOKUP($C106,Banco!$A$3:$AZ$322,HLOOKUP(K$2,Banco!$A$1:$AZ$2,2,FALSE),FALSE)</f>
        <v>2</v>
      </c>
      <c r="L106" s="31">
        <f>VLOOKUP($C106,Banco!$A$3:$AZ$322,HLOOKUP(L$2,Banco!$A$1:$AZ$2,2,FALSE),FALSE)</f>
        <v>0</v>
      </c>
      <c r="M106" s="118">
        <f>VLOOKUP($C106,Banco!$A$3:$AZ$322,HLOOKUP(M$2,Banco!$A$1:$AZ$2,2,FALSE),FALSE)</f>
        <v>0.1336</v>
      </c>
      <c r="N106" s="31">
        <f>VLOOKUP($C106,Banco!$A$3:$AZ$322,HLOOKUP(N$2,Banco!$A$1:$AZ$2,2,FALSE),FALSE)</f>
        <v>0</v>
      </c>
      <c r="O106" s="31">
        <f>VLOOKUP($C106,Banco!$A$3:$AZ$322,HLOOKUP(O$2,Banco!$A$1:$AZ$2,2,FALSE),FALSE)</f>
        <v>0</v>
      </c>
      <c r="P106" s="31">
        <f>VLOOKUP($C106,Banco!$A$3:$AZ$322,HLOOKUP(P$2,Banco!$A$1:$AZ$2,2,FALSE),FALSE)</f>
        <v>10</v>
      </c>
      <c r="Q106" s="31">
        <f>VLOOKUP($C106,Banco!$A$3:$AZ$322,HLOOKUP(Q$2,Banco!$A$1:$AZ$2,2,FALSE),FALSE)</f>
        <v>0</v>
      </c>
      <c r="R106" s="31">
        <f>VLOOKUP($C106,Banco!$A$3:$AZ$322,HLOOKUP(R$2,Banco!$A$1:$AZ$2,2,FALSE),FALSE)</f>
        <v>0</v>
      </c>
      <c r="S106" s="31">
        <f>VLOOKUP($C106,Banco!$A$3:$AZ$322,HLOOKUP(S$2,Banco!$A$1:$AZ$2,2,FALSE),FALSE)</f>
        <v>123</v>
      </c>
      <c r="T106" s="31">
        <f>VLOOKUP($C106,Banco!$A$3:$AZ$322,HLOOKUP(T$2,Banco!$A$1:$AZ$2,2,FALSE),FALSE)</f>
        <v>40</v>
      </c>
      <c r="U106" s="31" t="str">
        <f>VLOOKUP($C106,Banco!$A$3:$AZ$322,HLOOKUP(U$2,Banco!$A$1:$AZ$2,2,FALSE),FALSE)</f>
        <v>-</v>
      </c>
      <c r="V106" s="31">
        <f>VLOOKUP($C106,Banco!$A$3:$AZ$322,HLOOKUP(V$2,Banco!$A$1:$AZ$2,2,FALSE),FALSE)</f>
        <v>0</v>
      </c>
      <c r="W106" s="31">
        <f>VLOOKUP($C106,Banco!$A$3:$AZ$322,HLOOKUP(W$2,Banco!$A$1:$AZ$2,2,FALSE),FALSE)</f>
        <v>0</v>
      </c>
      <c r="X106" s="31">
        <f>VLOOKUP($C106,Banco!$A$3:$AZ$322,HLOOKUP(X$2,Banco!$A$1:$AZ$2,2,FALSE),FALSE)</f>
        <v>0</v>
      </c>
      <c r="Y106" s="70" t="str">
        <f>VLOOKUP($C106,Banco!$A$3:$AZ$322,HLOOKUP(Y$2,Banco!$A$1:$AZ$2,2,FALSE),FALSE)</f>
        <v xml:space="preserve">Sede Xanxerê </v>
      </c>
      <c r="Z106" s="70" t="str">
        <f>VLOOKUP($C106,Banco!$A$3:$AZ$322,HLOOKUP(Z$2,Banco!$A$1:$AZ$2,2,FALSE),FALSE)</f>
        <v>X</v>
      </c>
      <c r="AA106" s="70" t="str">
        <f>VLOOKUP($C106,Banco!$A$3:$AZ$322,HLOOKUP(AA$2,Banco!$A$1:$AZ$2,2,FALSE),FALSE)</f>
        <v>CAPS I</v>
      </c>
      <c r="AB106" s="70">
        <f>VLOOKUP($C106,Banco!$A$3:$AZ$322,HLOOKUP(AB$2,Banco!$A$1:$AZ$2,2,FALSE),FALSE)</f>
        <v>0</v>
      </c>
      <c r="AC106" s="70">
        <f>VLOOKUP($C106,Banco!$A$3:$AZ$322,HLOOKUP(AC$2,Banco!$A$1:$AZ$2,2,FALSE),FALSE)</f>
        <v>0</v>
      </c>
      <c r="AD106" s="70">
        <f>VLOOKUP($C106,Banco!$A$3:$AZ$322,HLOOKUP(AD$2,Banco!$A$1:$AZ$2,2,FALSE),FALSE)</f>
        <v>0</v>
      </c>
      <c r="AE106" s="70" t="str">
        <f>VLOOKUP($C106,Banco!$A$3:$AZ$322,HLOOKUP(AE$2,Banco!$A$1:$AZ$2,2,FALSE),FALSE)</f>
        <v>X</v>
      </c>
      <c r="AF106" s="70">
        <f>VLOOKUP($C106,Banco!$A$3:$AZ$322,HLOOKUP(AF$2,Banco!$A$1:$AZ$2,2,FALSE),FALSE)</f>
        <v>0</v>
      </c>
      <c r="AG106" s="70">
        <f>VLOOKUP($C106,Banco!$A$3:$AZ$322,HLOOKUP(AG$2,Banco!$A$1:$AZ$2,2,FALSE),FALSE)</f>
        <v>0</v>
      </c>
    </row>
    <row r="107" spans="1:33" ht="13.5" thickBot="1" x14ac:dyDescent="0.25">
      <c r="A107" s="417"/>
      <c r="B107" s="387"/>
      <c r="C107" s="168" t="s">
        <v>301</v>
      </c>
      <c r="D107" s="198" t="s">
        <v>474</v>
      </c>
      <c r="E107" s="100">
        <f>VLOOKUP($C107,Banco!$A$3:$AZ$322,HLOOKUP(E$2,Banco!$A$1:$AZ$2,2,FALSE),FALSE)</f>
        <v>28706</v>
      </c>
      <c r="F107" s="100">
        <f>VLOOKUP($C107,Banco!$A$3:$AZ$322,HLOOKUP(F$2,Banco!$A$1:$AZ$2,2,FALSE),FALSE)</f>
        <v>31050</v>
      </c>
      <c r="G107" s="100">
        <f>VLOOKUP($C107,Banco!$A$3:$AZ$322,HLOOKUP(G$2,Banco!$A$1:$AZ$2,2,FALSE),FALSE)</f>
        <v>28706</v>
      </c>
      <c r="H107" s="123">
        <f>VLOOKUP($C107,Banco!$A$3:$AZ$322,HLOOKUP(H$2,Banco!$A$1:$AZ$2,2,FALSE),FALSE)</f>
        <v>1</v>
      </c>
      <c r="I107" s="100">
        <f>VLOOKUP($C107,Banco!$A$3:$AZ$322,HLOOKUP(I$2,Banco!$A$1:$AZ$2,2,FALSE),FALSE)</f>
        <v>14</v>
      </c>
      <c r="J107" s="100">
        <f>VLOOKUP($C107,Banco!$A$3:$AZ$322,HLOOKUP(J$2,Banco!$A$1:$AZ$2,2,FALSE),FALSE)</f>
        <v>9</v>
      </c>
      <c r="K107" s="100">
        <f>VLOOKUP($C107,Banco!$A$3:$AZ$322,HLOOKUP(K$2,Banco!$A$1:$AZ$2,2,FALSE),FALSE)</f>
        <v>8</v>
      </c>
      <c r="L107" s="100">
        <f>VLOOKUP($C107,Banco!$A$3:$AZ$322,HLOOKUP(L$2,Banco!$A$1:$AZ$2,2,FALSE),FALSE)</f>
        <v>0</v>
      </c>
      <c r="M107" s="123">
        <f>VLOOKUP($C107,Banco!$A$3:$AZ$322,HLOOKUP(M$2,Banco!$A$1:$AZ$2,2,FALSE),FALSE)</f>
        <v>0.95220000000000005</v>
      </c>
      <c r="N107" s="100">
        <f>VLOOKUP($C107,Banco!$A$3:$AZ$322,HLOOKUP(N$2,Banco!$A$1:$AZ$2,2,FALSE),FALSE)</f>
        <v>0</v>
      </c>
      <c r="O107" s="100">
        <f>VLOOKUP($C107,Banco!$A$3:$AZ$322,HLOOKUP(O$2,Banco!$A$1:$AZ$2,2,FALSE),FALSE)</f>
        <v>0</v>
      </c>
      <c r="P107" s="100">
        <f>VLOOKUP($C107,Banco!$A$3:$AZ$322,HLOOKUP(P$2,Banco!$A$1:$AZ$2,2,FALSE),FALSE)</f>
        <v>8</v>
      </c>
      <c r="Q107" s="100">
        <f>VLOOKUP($C107,Banco!$A$3:$AZ$322,HLOOKUP(Q$2,Banco!$A$1:$AZ$2,2,FALSE),FALSE)</f>
        <v>0</v>
      </c>
      <c r="R107" s="100">
        <f>VLOOKUP($C107,Banco!$A$3:$AZ$322,HLOOKUP(R$2,Banco!$A$1:$AZ$2,2,FALSE),FALSE)</f>
        <v>0</v>
      </c>
      <c r="S107" s="100">
        <f>VLOOKUP($C107,Banco!$A$3:$AZ$322,HLOOKUP(S$2,Banco!$A$1:$AZ$2,2,FALSE),FALSE)</f>
        <v>70</v>
      </c>
      <c r="T107" s="100">
        <f>VLOOKUP($C107,Banco!$A$3:$AZ$322,HLOOKUP(T$2,Banco!$A$1:$AZ$2,2,FALSE),FALSE)</f>
        <v>61</v>
      </c>
      <c r="U107" s="100" t="str">
        <f>VLOOKUP($C107,Banco!$A$3:$AZ$322,HLOOKUP(U$2,Banco!$A$1:$AZ$2,2,FALSE),FALSE)</f>
        <v>-</v>
      </c>
      <c r="V107" s="100">
        <f>VLOOKUP($C107,Banco!$A$3:$AZ$322,HLOOKUP(V$2,Banco!$A$1:$AZ$2,2,FALSE),FALSE)</f>
        <v>1</v>
      </c>
      <c r="W107" s="100">
        <f>VLOOKUP($C107,Banco!$A$3:$AZ$322,HLOOKUP(W$2,Banco!$A$1:$AZ$2,2,FALSE),FALSE)</f>
        <v>0</v>
      </c>
      <c r="X107" s="100">
        <f>VLOOKUP($C107,Banco!$A$3:$AZ$322,HLOOKUP(X$2,Banco!$A$1:$AZ$2,2,FALSE),FALSE)</f>
        <v>0</v>
      </c>
      <c r="Y107" s="101" t="str">
        <f>VLOOKUP($C107,Banco!$A$3:$AZ$322,HLOOKUP(Y$2,Banco!$A$1:$AZ$2,2,FALSE),FALSE)</f>
        <v>Ref . Xanxêre</v>
      </c>
      <c r="Z107" s="101" t="str">
        <f>VLOOKUP($C107,Banco!$A$3:$AZ$322,HLOOKUP(Z$2,Banco!$A$1:$AZ$2,2,FALSE),FALSE)</f>
        <v>X</v>
      </c>
      <c r="AA107" s="101" t="str">
        <f>VLOOKUP($C107,Banco!$A$3:$AZ$322,HLOOKUP(AA$2,Banco!$A$1:$AZ$2,2,FALSE),FALSE)</f>
        <v>CAPS I</v>
      </c>
      <c r="AB107" s="101">
        <f>VLOOKUP($C107,Banco!$A$3:$AZ$322,HLOOKUP(AB$2,Banco!$A$1:$AZ$2,2,FALSE),FALSE)</f>
        <v>0</v>
      </c>
      <c r="AC107" s="101">
        <f>VLOOKUP($C107,Banco!$A$3:$AZ$322,HLOOKUP(AC$2,Banco!$A$1:$AZ$2,2,FALSE),FALSE)</f>
        <v>1</v>
      </c>
      <c r="AD107" s="101">
        <f>VLOOKUP($C107,Banco!$A$3:$AZ$322,HLOOKUP(AD$2,Banco!$A$1:$AZ$2,2,FALSE),FALSE)</f>
        <v>0</v>
      </c>
      <c r="AE107" s="101" t="str">
        <f>VLOOKUP($C107,Banco!$A$3:$AZ$322,HLOOKUP(AE$2,Banco!$A$1:$AZ$2,2,FALSE),FALSE)</f>
        <v>X</v>
      </c>
      <c r="AF107" s="101">
        <f>VLOOKUP($C107,Banco!$A$3:$AZ$322,HLOOKUP(AF$2,Banco!$A$1:$AZ$2,2,FALSE),FALSE)</f>
        <v>0</v>
      </c>
      <c r="AG107" s="101">
        <f>VLOOKUP($C107,Banco!$A$3:$AZ$322,HLOOKUP(AG$2,Banco!$A$1:$AZ$2,2,FALSE),FALSE)</f>
        <v>0</v>
      </c>
    </row>
    <row r="108" spans="1:33" ht="13.5" thickBot="1" x14ac:dyDescent="0.25">
      <c r="A108" s="417"/>
      <c r="B108" s="388"/>
      <c r="C108" s="395" t="s">
        <v>374</v>
      </c>
      <c r="D108" s="395"/>
      <c r="E108" s="91">
        <f t="shared" ref="E108:AE108" si="13">IF(COUNTIFS(E87:E107,"*Mod*"),COUNTIFS(E87:E107,"*Mod*"),IF(COUNTIFS(E87:E107,"X"),COUNTIFS(E87:E107,"X"),IF(COUNTIFS(E87:E107,"*CAPS*"),((LEN(CONCATENATE(E87,E88,E89,E90,E91,E92,E93,E94,E95,E96,E97,E98,E99,E100,E101,E102,E103,E104,E105,E106,E107))-LEN(SUBSTITUTE(CONCATENATE(E87,E88,E89,E90,E91,E92,E93,E94,E95,E96,E97,E98,E99,E100,E101,E102,E103,E104,E105,E106,E107),"CAPS","")))/4)+((LEN(CONCATENATE(E87,E88,E89,E90,E91,E92,E93,E94,E95,E96,E97,E98,E99,E100,E101,E102,E103,E104,E105,E106,E107))-LEN(SUBSTITUTE(CONCATENATE(E87,E88,E89,E90,E91,E92,E93,E94,E95,E96,E97,E98,E99,E100,E101,E102,E103,E104,E105,E106,E107),"2","")))/1),IF(COUNTIFS(E87:E107,"*Sede*"),((LEN(CONCATENATE(E87,E88,E89,E90,E91,E92,E93,E94,E95,E96,E97,E98,E99,E100,E101,E102,E103,E104,E105,E106,E107))-LEN(SUBSTITUTE(CONCATENATE(E87,E88,E89,E90,E91,E92,E93,E94,E95,E96,E97,E98,E99,E100,E101,E102,E103,E104,E105,E106,E107),"Sede","")))/4),IF(AND(COUNTIFS(E$2,"*SB*"),COUNTIFS(E$2,"*%*")),HLOOKUP("*4&amp;7#2*",$A$2:$AT$321,(ROW(E108)-1),FALSE)/$E108,IF(AND(COUNTIFS(E$2,"*SF*"),COUNTIFS(E$2,"*%*")),HLOOKUP("*2&amp;3#9*",$A$2:$AT$321,(ROW(E108)-1),FALSE)/$E108,IF(COUNTIF(E$2,"*NASF SC*"),COUNTIFS(E87:E107,"*Mod*"),SUM(E87:E107))))))))</f>
        <v>201088</v>
      </c>
      <c r="F108" s="91">
        <f t="shared" si="13"/>
        <v>248400</v>
      </c>
      <c r="G108" s="91">
        <f t="shared" si="13"/>
        <v>191506</v>
      </c>
      <c r="H108" s="223">
        <f t="shared" si="13"/>
        <v>0.95234922024188418</v>
      </c>
      <c r="I108" s="91">
        <f t="shared" si="13"/>
        <v>100</v>
      </c>
      <c r="J108" s="91">
        <f t="shared" si="13"/>
        <v>72</v>
      </c>
      <c r="K108" s="91">
        <f t="shared" si="13"/>
        <v>67</v>
      </c>
      <c r="L108" s="91">
        <f t="shared" si="13"/>
        <v>0</v>
      </c>
      <c r="M108" s="223">
        <f t="shared" si="13"/>
        <v>0</v>
      </c>
      <c r="N108" s="91">
        <f t="shared" si="13"/>
        <v>0</v>
      </c>
      <c r="O108" s="91">
        <f t="shared" si="13"/>
        <v>0</v>
      </c>
      <c r="P108" s="91">
        <f t="shared" si="13"/>
        <v>64</v>
      </c>
      <c r="Q108" s="91">
        <f t="shared" si="13"/>
        <v>9</v>
      </c>
      <c r="R108" s="91">
        <f t="shared" si="13"/>
        <v>7</v>
      </c>
      <c r="S108" s="91">
        <f t="shared" si="13"/>
        <v>497</v>
      </c>
      <c r="T108" s="91">
        <f t="shared" si="13"/>
        <v>370</v>
      </c>
      <c r="U108" s="91">
        <f t="shared" si="13"/>
        <v>0</v>
      </c>
      <c r="V108" s="91">
        <f t="shared" si="13"/>
        <v>3</v>
      </c>
      <c r="W108" s="91">
        <f t="shared" si="13"/>
        <v>4</v>
      </c>
      <c r="X108" s="91">
        <f t="shared" si="13"/>
        <v>13</v>
      </c>
      <c r="Y108" s="91">
        <f t="shared" si="13"/>
        <v>2</v>
      </c>
      <c r="Z108" s="91">
        <f t="shared" si="13"/>
        <v>16</v>
      </c>
      <c r="AA108" s="91">
        <f t="shared" si="13"/>
        <v>5</v>
      </c>
      <c r="AB108" s="91">
        <f t="shared" si="13"/>
        <v>14</v>
      </c>
      <c r="AC108" s="91">
        <f t="shared" si="13"/>
        <v>12</v>
      </c>
      <c r="AD108" s="91">
        <f t="shared" si="13"/>
        <v>0</v>
      </c>
      <c r="AE108" s="91">
        <f t="shared" si="13"/>
        <v>21</v>
      </c>
      <c r="AF108" s="91">
        <f>IF(COUNTIFS(AF87:AF107,"*Mod*"),COUNTIFS(AF87:AF107,"*Mod*"),IF(COUNTIFS(AF87:AF107,"X"),COUNTIFS(AF87:AF107,"X"),IF(COUNTIFS(AF87:AF107,"*CAPS*"),((LEN(CONCATENATE(AF87,AF88,AF89,AF90,AF91,AF92,AF93,AF94,AF95,AF96,AF97,AF98,AF99,AF100,AF101,AF102,AF103,AF104,AF105,AF106,AF107))-LEN(SUBSTITUTE(CONCATENATE(AF87,AF88,AF89,AF90,AF91,AF92,AF93,AF94,AF95,AF96,AF97,AF98,AF99,AF100,AF101,AF102,AF103,AF104,AF105,AF106,AF107),"CAPS","")))/4)+((LEN(CONCATENATE(AF87,AF88,AF89,AF90,AF91,AF92,AF93,AF94,AF95,AF96,AF97,AF98,AF99,AF100,AF101,AF102,AF103,AF104,AF105,AF106,AF107))-LEN(SUBSTITUTE(CONCATENATE(AF87,AF88,AF89,AF90,AF91,AF92,AF93,AF94,AF95,AF96,AF97,AF98,AF99,AF100,AF101,AF102,AF103,AF104,AF105,AF106,AF107),"2","")))/1),IF(COUNTIFS(AF87:AF107,"*Sede*"),((LEN(CONCATENATE(AF87,AF88,AF89,AF90,AF91,AF92,AF93,AF94,AF95,AF96,AF97,AF98,AF99,AF100,AF101,AF102,AF103,AF104,AF105,AF106,AF107))-LEN(SUBSTITUTE(CONCATENATE(AF87,AF88,AF89,AF90,AF91,AF92,AF93,AF94,AF95,AF96,AF97,AF98,AF99,AF100,AF101,AF102,AF103,AF104,AF105,AF106,AF107),"Sede","")))/4),IF(AND(COUNTIFS(AF$2,"*SB*"),COUNTIFS(AF$2,"*%*")),HLOOKUP("*4&amp;7#2*",$A$2:$AT$321,(ROW(AF108)-1),FALSE)/$E108,IF(AND(COUNTIFS(AF$2,"*SF*"),COUNTIFS(AF$2,"*%*")),HLOOKUP("*2&amp;3#9*",$A$2:$AT$321,(ROW(AF108)-1),FALSE)/$E108,IF(COUNTIF(AF$2,"*NASF SC*"),COUNTIFS(AF87:AF107,"*Mod*"),SUM(AF87:AF107))))))))</f>
        <v>0</v>
      </c>
      <c r="AG108" s="91">
        <f>IF(COUNTIFS(AG87:AG107,"*Mod*"),COUNTIFS(AG87:AG107,"*Mod*"),IF(COUNTIFS(AG87:AG107,"X"),COUNTIFS(AG87:AG107,"X"),IF(COUNTIFS(AG87:AG107,"*CAPS*"),((LEN(CONCATENATE(AG87,AG88,AG89,AG90,AG91,AG92,AG93,AG94,AG95,AG96,AG97,AG98,AG99,AG100,AG101,AG102,AG103,AG104,AG105,AG106,AG107))-LEN(SUBSTITUTE(CONCATENATE(AG87,AG88,AG89,AG90,AG91,AG92,AG93,AG94,AG95,AG96,AG97,AG98,AG99,AG100,AG101,AG102,AG103,AG104,AG105,AG106,AG107),"CAPS","")))/4)+((LEN(CONCATENATE(AG87,AG88,AG89,AG90,AG91,AG92,AG93,AG94,AG95,AG96,AG97,AG98,AG99,AG100,AG101,AG102,AG103,AG104,AG105,AG106,AG107))-LEN(SUBSTITUTE(CONCATENATE(AG87,AG88,AG89,AG90,AG91,AG92,AG93,AG94,AG95,AG96,AG97,AG98,AG99,AG100,AG101,AG102,AG103,AG104,AG105,AG106,AG107),"2","")))/1),IF(COUNTIFS(AG87:AG107,"*Sede*"),((LEN(CONCATENATE(AG87,AG88,AG89,AG90,AG91,AG92,AG93,AG94,AG95,AG96,AG97,AG98,AG99,AG100,AG101,AG102,AG103,AG104,AG105,AG106,AG107))-LEN(SUBSTITUTE(CONCATENATE(AG87,AG88,AG89,AG90,AG91,AG92,AG93,AG94,AG95,AG96,AG97,AG98,AG99,AG100,AG101,AG102,AG103,AG104,AG105,AG106,AG107),"Sede","")))/4),IF(AND(COUNTIFS(AG$2,"*SB*"),COUNTIFS(AG$2,"*%*")),HLOOKUP("*4&amp;7#2*",$A$2:$AT$321,(ROW(AG108)-1),FALSE)/$E108,IF(AND(COUNTIFS(AG$2,"*SF*"),COUNTIFS(AG$2,"*%*")),HLOOKUP("*2&amp;3#9*",$A$2:$AT$321,(ROW(AG108)-1),FALSE)/$E108,IF(COUNTIF(AG$2,"*NASF SC*"),COUNTIFS(AG87:AG107,"*Mod*"),SUM(AG87:AG107))))))))</f>
        <v>0</v>
      </c>
    </row>
    <row r="109" spans="1:33" s="38" customFormat="1" ht="13.5" thickBot="1" x14ac:dyDescent="0.25">
      <c r="A109" s="418"/>
      <c r="B109" s="392" t="s">
        <v>388</v>
      </c>
      <c r="C109" s="392"/>
      <c r="D109" s="392"/>
      <c r="E109" s="40">
        <f>E108+E86+E58</f>
        <v>798367</v>
      </c>
      <c r="F109" s="40">
        <f>F108+F86+F58</f>
        <v>948750</v>
      </c>
      <c r="G109" s="40">
        <f>G108+G86+G58</f>
        <v>771955</v>
      </c>
      <c r="H109" s="132">
        <f>G109/E109</f>
        <v>0.96691747028622177</v>
      </c>
      <c r="I109" s="40">
        <f>I108+I86+I58</f>
        <v>391</v>
      </c>
      <c r="J109" s="40">
        <f>J108+J86+J58</f>
        <v>275</v>
      </c>
      <c r="K109" s="40">
        <f>K108+K86+K58</f>
        <v>226</v>
      </c>
      <c r="L109" s="40">
        <f>L108+L86+L58</f>
        <v>0</v>
      </c>
      <c r="M109" s="132">
        <f>O109/E109</f>
        <v>0</v>
      </c>
      <c r="N109" s="40">
        <f t="shared" ref="N109:Y109" si="14">N108+N86+N58</f>
        <v>0</v>
      </c>
      <c r="O109" s="40">
        <f t="shared" si="14"/>
        <v>0</v>
      </c>
      <c r="P109" s="40">
        <f t="shared" si="14"/>
        <v>227</v>
      </c>
      <c r="Q109" s="40">
        <f t="shared" si="14"/>
        <v>18</v>
      </c>
      <c r="R109" s="40">
        <f t="shared" si="14"/>
        <v>15</v>
      </c>
      <c r="S109" s="40">
        <f t="shared" si="14"/>
        <v>1961</v>
      </c>
      <c r="T109" s="40">
        <f t="shared" si="14"/>
        <v>1508</v>
      </c>
      <c r="U109" s="40">
        <f t="shared" si="14"/>
        <v>0</v>
      </c>
      <c r="V109" s="40">
        <f t="shared" si="14"/>
        <v>12</v>
      </c>
      <c r="W109" s="40">
        <f t="shared" si="14"/>
        <v>17</v>
      </c>
      <c r="X109" s="40">
        <f t="shared" si="14"/>
        <v>50</v>
      </c>
      <c r="Y109" s="73">
        <f t="shared" si="14"/>
        <v>8</v>
      </c>
      <c r="Z109" s="73">
        <f t="shared" ref="Z109:AA109" si="15">Z108+Z86+Z58</f>
        <v>68</v>
      </c>
      <c r="AA109" s="73">
        <f t="shared" si="15"/>
        <v>15</v>
      </c>
      <c r="AB109" s="73">
        <f t="shared" ref="AB109:AD109" si="16">AB108+AB86+AB58</f>
        <v>39</v>
      </c>
      <c r="AC109" s="73">
        <f t="shared" si="16"/>
        <v>62</v>
      </c>
      <c r="AD109" s="73">
        <f t="shared" si="16"/>
        <v>3</v>
      </c>
      <c r="AE109" s="73">
        <f t="shared" ref="AE109" si="17">AE108+AE86+AE58</f>
        <v>78</v>
      </c>
      <c r="AF109" s="73">
        <f t="shared" ref="AF109" si="18">AF108+AF86+AF58</f>
        <v>0</v>
      </c>
      <c r="AG109" s="73">
        <f t="shared" ref="AG109" si="19">AG108+AG86+AG58</f>
        <v>1</v>
      </c>
    </row>
    <row r="110" spans="1:33" ht="12.75" customHeight="1" x14ac:dyDescent="0.2">
      <c r="A110" s="419" t="s">
        <v>526</v>
      </c>
      <c r="B110" s="412" t="s">
        <v>330</v>
      </c>
      <c r="C110" s="160" t="s">
        <v>23</v>
      </c>
      <c r="D110" s="198" t="s">
        <v>524</v>
      </c>
      <c r="E110" s="26">
        <f>VLOOKUP($C110,Banco!$A$3:$AZ$322,HLOOKUP(E$2,Banco!$A$1:$AZ$2,2,FALSE),FALSE)</f>
        <v>7133</v>
      </c>
      <c r="F110" s="26">
        <f>VLOOKUP($C110,Banco!$A$3:$AZ$322,HLOOKUP(F$2,Banco!$A$1:$AZ$2,2,FALSE),FALSE)</f>
        <v>10350</v>
      </c>
      <c r="G110" s="26">
        <f>VLOOKUP($C110,Banco!$A$3:$AZ$322,HLOOKUP(G$2,Banco!$A$1:$AZ$2,2,FALSE),FALSE)</f>
        <v>7133</v>
      </c>
      <c r="H110" s="113">
        <f>VLOOKUP($C110,Banco!$A$3:$AZ$322,HLOOKUP(H$2,Banco!$A$1:$AZ$2,2,FALSE),FALSE)</f>
        <v>1</v>
      </c>
      <c r="I110" s="26">
        <f>VLOOKUP($C110,Banco!$A$3:$AZ$322,HLOOKUP(I$2,Banco!$A$1:$AZ$2,2,FALSE),FALSE)</f>
        <v>4</v>
      </c>
      <c r="J110" s="26">
        <f>VLOOKUP($C110,Banco!$A$3:$AZ$322,HLOOKUP(J$2,Banco!$A$1:$AZ$2,2,FALSE),FALSE)</f>
        <v>3</v>
      </c>
      <c r="K110" s="26">
        <f>VLOOKUP($C110,Banco!$A$3:$AZ$322,HLOOKUP(K$2,Banco!$A$1:$AZ$2,2,FALSE),FALSE)</f>
        <v>0</v>
      </c>
      <c r="L110" s="26">
        <f>VLOOKUP($C110,Banco!$A$3:$AZ$322,HLOOKUP(L$2,Banco!$A$1:$AZ$2,2,FALSE),FALSE)</f>
        <v>0</v>
      </c>
      <c r="M110" s="113">
        <f>VLOOKUP($C110,Banco!$A$3:$AZ$322,HLOOKUP(M$2,Banco!$A$1:$AZ$2,2,FALSE),FALSE)</f>
        <v>0</v>
      </c>
      <c r="N110" s="26">
        <f>VLOOKUP($C110,Banco!$A$3:$AZ$322,HLOOKUP(N$2,Banco!$A$1:$AZ$2,2,FALSE),FALSE)</f>
        <v>0</v>
      </c>
      <c r="O110" s="26">
        <f>VLOOKUP($C110,Banco!$A$3:$AZ$322,HLOOKUP(O$2,Banco!$A$1:$AZ$2,2,FALSE),FALSE)</f>
        <v>0</v>
      </c>
      <c r="P110" s="26">
        <f>VLOOKUP($C110,Banco!$A$3:$AZ$322,HLOOKUP(P$2,Banco!$A$1:$AZ$2,2,FALSE),FALSE)</f>
        <v>2</v>
      </c>
      <c r="Q110" s="26">
        <f>VLOOKUP($C110,Banco!$A$3:$AZ$322,HLOOKUP(Q$2,Banco!$A$1:$AZ$2,2,FALSE),FALSE)</f>
        <v>0</v>
      </c>
      <c r="R110" s="26">
        <f>VLOOKUP($C110,Banco!$A$3:$AZ$322,HLOOKUP(R$2,Banco!$A$1:$AZ$2,2,FALSE),FALSE)</f>
        <v>0</v>
      </c>
      <c r="S110" s="26">
        <f>VLOOKUP($C110,Banco!$A$3:$AZ$322,HLOOKUP(S$2,Banco!$A$1:$AZ$2,2,FALSE),FALSE)</f>
        <v>19</v>
      </c>
      <c r="T110" s="26">
        <f>VLOOKUP($C110,Banco!$A$3:$AZ$322,HLOOKUP(T$2,Banco!$A$1:$AZ$2,2,FALSE),FALSE)</f>
        <v>21</v>
      </c>
      <c r="U110" s="26" t="str">
        <f>VLOOKUP($C110,Banco!$A$3:$AZ$322,HLOOKUP(U$2,Banco!$A$1:$AZ$2,2,FALSE),FALSE)</f>
        <v>-</v>
      </c>
      <c r="V110" s="26">
        <f>VLOOKUP($C110,Banco!$A$3:$AZ$322,HLOOKUP(V$2,Banco!$A$1:$AZ$2,2,FALSE),FALSE)</f>
        <v>0</v>
      </c>
      <c r="W110" s="26">
        <f>VLOOKUP($C110,Banco!$A$3:$AZ$322,HLOOKUP(W$2,Banco!$A$1:$AZ$2,2,FALSE),FALSE)</f>
        <v>1</v>
      </c>
      <c r="X110" s="26">
        <f>VLOOKUP($C110,Banco!$A$3:$AZ$322,HLOOKUP(X$2,Banco!$A$1:$AZ$2,2,FALSE),FALSE)</f>
        <v>0</v>
      </c>
      <c r="Y110" s="86" t="str">
        <f>VLOOKUP($C110,Banco!$A$3:$AZ$322,HLOOKUP(Y$2,Banco!$A$1:$AZ$2,2,FALSE),FALSE)</f>
        <v>Ref. Lages</v>
      </c>
      <c r="Z110" s="86">
        <f>VLOOKUP($C110,Banco!$A$3:$AZ$322,HLOOKUP(Z$2,Banco!$A$1:$AZ$2,2,FALSE),FALSE)</f>
        <v>0</v>
      </c>
      <c r="AA110" s="86" t="str">
        <f>VLOOKUP($C110,Banco!$A$3:$AZ$322,HLOOKUP(AA$2,Banco!$A$1:$AZ$2,2,FALSE),FALSE)</f>
        <v>-</v>
      </c>
      <c r="AB110" s="86">
        <f>VLOOKUP($C110,Banco!$A$3:$AZ$322,HLOOKUP(AB$2,Banco!$A$1:$AZ$2,2,FALSE),FALSE)</f>
        <v>1</v>
      </c>
      <c r="AC110" s="86">
        <f>VLOOKUP($C110,Banco!$A$3:$AZ$322,HLOOKUP(AC$2,Banco!$A$1:$AZ$2,2,FALSE),FALSE)</f>
        <v>0</v>
      </c>
      <c r="AD110" s="86">
        <f>VLOOKUP($C110,Banco!$A$3:$AZ$322,HLOOKUP(AD$2,Banco!$A$1:$AZ$2,2,FALSE),FALSE)</f>
        <v>0</v>
      </c>
      <c r="AE110" s="86" t="str">
        <f>VLOOKUP($C110,Banco!$A$3:$AZ$322,HLOOKUP(AE$2,Banco!$A$1:$AZ$2,2,FALSE),FALSE)</f>
        <v>X</v>
      </c>
      <c r="AF110" s="86">
        <f>VLOOKUP($C110,Banco!$A$3:$AZ$322,HLOOKUP(AF$2,Banco!$A$1:$AZ$2,2,FALSE),FALSE)</f>
        <v>0</v>
      </c>
      <c r="AG110" s="86">
        <f>VLOOKUP($C110,Banco!$A$3:$AZ$322,HLOOKUP(AG$2,Banco!$A$1:$AZ$2,2,FALSE),FALSE)</f>
        <v>0</v>
      </c>
    </row>
    <row r="111" spans="1:33" x14ac:dyDescent="0.2">
      <c r="A111" s="420"/>
      <c r="B111" s="413"/>
      <c r="C111" s="169" t="s">
        <v>49</v>
      </c>
      <c r="D111" s="198" t="s">
        <v>524</v>
      </c>
      <c r="E111" s="28">
        <f>VLOOKUP($C111,Banco!$A$3:$AZ$322,HLOOKUP(E$2,Banco!$A$1:$AZ$2,2,FALSE),FALSE)</f>
        <v>3474</v>
      </c>
      <c r="F111" s="28">
        <f>VLOOKUP($C111,Banco!$A$3:$AZ$322,HLOOKUP(F$2,Banco!$A$1:$AZ$2,2,FALSE),FALSE)</f>
        <v>3450</v>
      </c>
      <c r="G111" s="28">
        <f>VLOOKUP($C111,Banco!$A$3:$AZ$322,HLOOKUP(G$2,Banco!$A$1:$AZ$2,2,FALSE),FALSE)</f>
        <v>3450</v>
      </c>
      <c r="H111" s="125">
        <f>VLOOKUP($C111,Banco!$A$3:$AZ$322,HLOOKUP(H$2,Banco!$A$1:$AZ$2,2,FALSE),FALSE)</f>
        <v>0.99309153713298792</v>
      </c>
      <c r="I111" s="28">
        <f>VLOOKUP($C111,Banco!$A$3:$AZ$322,HLOOKUP(I$2,Banco!$A$1:$AZ$2,2,FALSE),FALSE)</f>
        <v>2</v>
      </c>
      <c r="J111" s="28">
        <f>VLOOKUP($C111,Banco!$A$3:$AZ$322,HLOOKUP(J$2,Banco!$A$1:$AZ$2,2,FALSE),FALSE)</f>
        <v>1</v>
      </c>
      <c r="K111" s="28">
        <f>VLOOKUP($C111,Banco!$A$3:$AZ$322,HLOOKUP(K$2,Banco!$A$1:$AZ$2,2,FALSE),FALSE)</f>
        <v>1</v>
      </c>
      <c r="L111" s="28">
        <f>VLOOKUP($C111,Banco!$A$3:$AZ$322,HLOOKUP(L$2,Banco!$A$1:$AZ$2,2,FALSE),FALSE)</f>
        <v>0</v>
      </c>
      <c r="M111" s="125">
        <f>VLOOKUP($C111,Banco!$A$3:$AZ$322,HLOOKUP(M$2,Banco!$A$1:$AZ$2,2,FALSE),FALSE)</f>
        <v>0.98909999999999998</v>
      </c>
      <c r="N111" s="28">
        <f>VLOOKUP($C111,Banco!$A$3:$AZ$322,HLOOKUP(N$2,Banco!$A$1:$AZ$2,2,FALSE),FALSE)</f>
        <v>0</v>
      </c>
      <c r="O111" s="28">
        <f>VLOOKUP($C111,Banco!$A$3:$AZ$322,HLOOKUP(O$2,Banco!$A$1:$AZ$2,2,FALSE),FALSE)</f>
        <v>0</v>
      </c>
      <c r="P111" s="28">
        <f>VLOOKUP($C111,Banco!$A$3:$AZ$322,HLOOKUP(P$2,Banco!$A$1:$AZ$2,2,FALSE),FALSE)</f>
        <v>1</v>
      </c>
      <c r="Q111" s="28">
        <f>VLOOKUP($C111,Banco!$A$3:$AZ$322,HLOOKUP(Q$2,Banco!$A$1:$AZ$2,2,FALSE),FALSE)</f>
        <v>0</v>
      </c>
      <c r="R111" s="28">
        <f>VLOOKUP($C111,Banco!$A$3:$AZ$322,HLOOKUP(R$2,Banco!$A$1:$AZ$2,2,FALSE),FALSE)</f>
        <v>0</v>
      </c>
      <c r="S111" s="28">
        <f>VLOOKUP($C111,Banco!$A$3:$AZ$322,HLOOKUP(S$2,Banco!$A$1:$AZ$2,2,FALSE),FALSE)</f>
        <v>9</v>
      </c>
      <c r="T111" s="28">
        <f>VLOOKUP($C111,Banco!$A$3:$AZ$322,HLOOKUP(T$2,Banco!$A$1:$AZ$2,2,FALSE),FALSE)</f>
        <v>8</v>
      </c>
      <c r="U111" s="28" t="str">
        <f>VLOOKUP($C111,Banco!$A$3:$AZ$322,HLOOKUP(U$2,Banco!$A$1:$AZ$2,2,FALSE),FALSE)</f>
        <v>-</v>
      </c>
      <c r="V111" s="28">
        <f>VLOOKUP($C111,Banco!$A$3:$AZ$322,HLOOKUP(V$2,Banco!$A$1:$AZ$2,2,FALSE),FALSE)</f>
        <v>0</v>
      </c>
      <c r="W111" s="28">
        <f>VLOOKUP($C111,Banco!$A$3:$AZ$322,HLOOKUP(W$2,Banco!$A$1:$AZ$2,2,FALSE),FALSE)</f>
        <v>0</v>
      </c>
      <c r="X111" s="28">
        <f>VLOOKUP($C111,Banco!$A$3:$AZ$322,HLOOKUP(X$2,Banco!$A$1:$AZ$2,2,FALSE),FALSE)</f>
        <v>0</v>
      </c>
      <c r="Y111" s="84" t="str">
        <f>VLOOKUP($C111,Banco!$A$3:$AZ$322,HLOOKUP(Y$2,Banco!$A$1:$AZ$2,2,FALSE),FALSE)</f>
        <v>Ref. Lages</v>
      </c>
      <c r="Z111" s="84">
        <f>VLOOKUP($C111,Banco!$A$3:$AZ$322,HLOOKUP(Z$2,Banco!$A$1:$AZ$2,2,FALSE),FALSE)</f>
        <v>0</v>
      </c>
      <c r="AA111" s="84" t="str">
        <f>VLOOKUP($C111,Banco!$A$3:$AZ$322,HLOOKUP(AA$2,Banco!$A$1:$AZ$2,2,FALSE),FALSE)</f>
        <v>-</v>
      </c>
      <c r="AB111" s="84" t="str">
        <f>VLOOKUP($C111,Banco!$A$3:$AZ$322,HLOOKUP(AB$2,Banco!$A$1:$AZ$2,2,FALSE),FALSE)</f>
        <v>-</v>
      </c>
      <c r="AC111" s="84">
        <f>VLOOKUP($C111,Banco!$A$3:$AZ$322,HLOOKUP(AC$2,Banco!$A$1:$AZ$2,2,FALSE),FALSE)</f>
        <v>1</v>
      </c>
      <c r="AD111" s="84">
        <f>VLOOKUP($C111,Banco!$A$3:$AZ$322,HLOOKUP(AD$2,Banco!$A$1:$AZ$2,2,FALSE),FALSE)</f>
        <v>0</v>
      </c>
      <c r="AE111" s="84" t="str">
        <f>VLOOKUP($C111,Banco!$A$3:$AZ$322,HLOOKUP(AE$2,Banco!$A$1:$AZ$2,2,FALSE),FALSE)</f>
        <v>X</v>
      </c>
      <c r="AF111" s="84">
        <f>VLOOKUP($C111,Banco!$A$3:$AZ$322,HLOOKUP(AF$2,Banco!$A$1:$AZ$2,2,FALSE),FALSE)</f>
        <v>0</v>
      </c>
      <c r="AG111" s="84">
        <f>VLOOKUP($C111,Banco!$A$3:$AZ$322,HLOOKUP(AG$2,Banco!$A$1:$AZ$2,2,FALSE),FALSE)</f>
        <v>0</v>
      </c>
    </row>
    <row r="112" spans="1:33" x14ac:dyDescent="0.2">
      <c r="A112" s="420"/>
      <c r="B112" s="413"/>
      <c r="C112" s="162" t="s">
        <v>50</v>
      </c>
      <c r="D112" s="198" t="s">
        <v>524</v>
      </c>
      <c r="E112" s="25">
        <f>VLOOKUP($C112,Banco!$A$3:$AZ$322,HLOOKUP(E$2,Banco!$A$1:$AZ$2,2,FALSE),FALSE)</f>
        <v>4743</v>
      </c>
      <c r="F112" s="25">
        <f>VLOOKUP($C112,Banco!$A$3:$AZ$322,HLOOKUP(F$2,Banco!$A$1:$AZ$2,2,FALSE),FALSE)</f>
        <v>6900</v>
      </c>
      <c r="G112" s="25">
        <f>VLOOKUP($C112,Banco!$A$3:$AZ$322,HLOOKUP(G$2,Banco!$A$1:$AZ$2,2,FALSE),FALSE)</f>
        <v>4743</v>
      </c>
      <c r="H112" s="115">
        <f>VLOOKUP($C112,Banco!$A$3:$AZ$322,HLOOKUP(H$2,Banco!$A$1:$AZ$2,2,FALSE),FALSE)</f>
        <v>1</v>
      </c>
      <c r="I112" s="25">
        <f>VLOOKUP($C112,Banco!$A$3:$AZ$322,HLOOKUP(I$2,Banco!$A$1:$AZ$2,2,FALSE),FALSE)</f>
        <v>2</v>
      </c>
      <c r="J112" s="25">
        <f>VLOOKUP($C112,Banco!$A$3:$AZ$322,HLOOKUP(J$2,Banco!$A$1:$AZ$2,2,FALSE),FALSE)</f>
        <v>2</v>
      </c>
      <c r="K112" s="25">
        <f>VLOOKUP($C112,Banco!$A$3:$AZ$322,HLOOKUP(K$2,Banco!$A$1:$AZ$2,2,FALSE),FALSE)</f>
        <v>1</v>
      </c>
      <c r="L112" s="25">
        <f>VLOOKUP($C112,Banco!$A$3:$AZ$322,HLOOKUP(L$2,Banco!$A$1:$AZ$2,2,FALSE),FALSE)</f>
        <v>0</v>
      </c>
      <c r="M112" s="115">
        <f>VLOOKUP($C112,Banco!$A$3:$AZ$322,HLOOKUP(M$2,Banco!$A$1:$AZ$2,2,FALSE),FALSE)</f>
        <v>0.72289999999999999</v>
      </c>
      <c r="N112" s="25">
        <f>VLOOKUP($C112,Banco!$A$3:$AZ$322,HLOOKUP(N$2,Banco!$A$1:$AZ$2,2,FALSE),FALSE)</f>
        <v>0</v>
      </c>
      <c r="O112" s="25">
        <f>VLOOKUP($C112,Banco!$A$3:$AZ$322,HLOOKUP(O$2,Banco!$A$1:$AZ$2,2,FALSE),FALSE)</f>
        <v>0</v>
      </c>
      <c r="P112" s="25">
        <f>VLOOKUP($C112,Banco!$A$3:$AZ$322,HLOOKUP(P$2,Banco!$A$1:$AZ$2,2,FALSE),FALSE)</f>
        <v>2</v>
      </c>
      <c r="Q112" s="25">
        <f>VLOOKUP($C112,Banco!$A$3:$AZ$322,HLOOKUP(Q$2,Banco!$A$1:$AZ$2,2,FALSE),FALSE)</f>
        <v>0</v>
      </c>
      <c r="R112" s="25">
        <f>VLOOKUP($C112,Banco!$A$3:$AZ$322,HLOOKUP(R$2,Banco!$A$1:$AZ$2,2,FALSE),FALSE)</f>
        <v>0</v>
      </c>
      <c r="S112" s="25">
        <f>VLOOKUP($C112,Banco!$A$3:$AZ$322,HLOOKUP(S$2,Banco!$A$1:$AZ$2,2,FALSE),FALSE)</f>
        <v>12</v>
      </c>
      <c r="T112" s="25">
        <f>VLOOKUP($C112,Banco!$A$3:$AZ$322,HLOOKUP(T$2,Banco!$A$1:$AZ$2,2,FALSE),FALSE)</f>
        <v>11</v>
      </c>
      <c r="U112" s="25" t="str">
        <f>VLOOKUP($C112,Banco!$A$3:$AZ$322,HLOOKUP(U$2,Banco!$A$1:$AZ$2,2,FALSE),FALSE)</f>
        <v>-</v>
      </c>
      <c r="V112" s="25">
        <f>VLOOKUP($C112,Banco!$A$3:$AZ$322,HLOOKUP(V$2,Banco!$A$1:$AZ$2,2,FALSE),FALSE)</f>
        <v>0</v>
      </c>
      <c r="W112" s="25">
        <f>VLOOKUP($C112,Banco!$A$3:$AZ$322,HLOOKUP(W$2,Banco!$A$1:$AZ$2,2,FALSE),FALSE)</f>
        <v>0</v>
      </c>
      <c r="X112" s="25">
        <f>VLOOKUP($C112,Banco!$A$3:$AZ$322,HLOOKUP(X$2,Banco!$A$1:$AZ$2,2,FALSE),FALSE)</f>
        <v>0</v>
      </c>
      <c r="Y112" s="79" t="str">
        <f>VLOOKUP($C112,Banco!$A$3:$AZ$322,HLOOKUP(Y$2,Banco!$A$1:$AZ$2,2,FALSE),FALSE)</f>
        <v>Ref. São Joaquim</v>
      </c>
      <c r="Z112" s="79">
        <f>VLOOKUP($C112,Banco!$A$3:$AZ$322,HLOOKUP(Z$2,Banco!$A$1:$AZ$2,2,FALSE),FALSE)</f>
        <v>0</v>
      </c>
      <c r="AA112" s="79" t="str">
        <f>VLOOKUP($C112,Banco!$A$3:$AZ$322,HLOOKUP(AA$2,Banco!$A$1:$AZ$2,2,FALSE),FALSE)</f>
        <v>-</v>
      </c>
      <c r="AB112" s="79" t="str">
        <f>VLOOKUP($C112,Banco!$A$3:$AZ$322,HLOOKUP(AB$2,Banco!$A$1:$AZ$2,2,FALSE),FALSE)</f>
        <v>-</v>
      </c>
      <c r="AC112" s="79">
        <f>VLOOKUP($C112,Banco!$A$3:$AZ$322,HLOOKUP(AC$2,Banco!$A$1:$AZ$2,2,FALSE),FALSE)</f>
        <v>0</v>
      </c>
      <c r="AD112" s="79">
        <f>VLOOKUP($C112,Banco!$A$3:$AZ$322,HLOOKUP(AD$2,Banco!$A$1:$AZ$2,2,FALSE),FALSE)</f>
        <v>0</v>
      </c>
      <c r="AE112" s="79" t="str">
        <f>VLOOKUP($C112,Banco!$A$3:$AZ$322,HLOOKUP(AE$2,Banco!$A$1:$AZ$2,2,FALSE),FALSE)</f>
        <v>X</v>
      </c>
      <c r="AF112" s="79">
        <f>VLOOKUP($C112,Banco!$A$3:$AZ$322,HLOOKUP(AF$2,Banco!$A$1:$AZ$2,2,FALSE),FALSE)</f>
        <v>0</v>
      </c>
      <c r="AG112" s="79">
        <f>VLOOKUP($C112,Banco!$A$3:$AZ$322,HLOOKUP(AG$2,Banco!$A$1:$AZ$2,2,FALSE),FALSE)</f>
        <v>0</v>
      </c>
    </row>
    <row r="113" spans="1:33" x14ac:dyDescent="0.2">
      <c r="A113" s="420"/>
      <c r="B113" s="413"/>
      <c r="C113" s="169" t="s">
        <v>53</v>
      </c>
      <c r="D113" s="198" t="s">
        <v>524</v>
      </c>
      <c r="E113" s="28">
        <f>VLOOKUP($C113,Banco!$A$3:$AZ$322,HLOOKUP(E$2,Banco!$A$1:$AZ$2,2,FALSE),FALSE)</f>
        <v>9966</v>
      </c>
      <c r="F113" s="28">
        <f>VLOOKUP($C113,Banco!$A$3:$AZ$322,HLOOKUP(F$2,Banco!$A$1:$AZ$2,2,FALSE),FALSE)</f>
        <v>13800</v>
      </c>
      <c r="G113" s="28">
        <f>VLOOKUP($C113,Banco!$A$3:$AZ$322,HLOOKUP(G$2,Banco!$A$1:$AZ$2,2,FALSE),FALSE)</f>
        <v>9966</v>
      </c>
      <c r="H113" s="125">
        <f>VLOOKUP($C113,Banco!$A$3:$AZ$322,HLOOKUP(H$2,Banco!$A$1:$AZ$2,2,FALSE),FALSE)</f>
        <v>1</v>
      </c>
      <c r="I113" s="28">
        <f>VLOOKUP($C113,Banco!$A$3:$AZ$322,HLOOKUP(I$2,Banco!$A$1:$AZ$2,2,FALSE),FALSE)</f>
        <v>5</v>
      </c>
      <c r="J113" s="28">
        <f>VLOOKUP($C113,Banco!$A$3:$AZ$322,HLOOKUP(J$2,Banco!$A$1:$AZ$2,2,FALSE),FALSE)</f>
        <v>4</v>
      </c>
      <c r="K113" s="28">
        <f>VLOOKUP($C113,Banco!$A$3:$AZ$322,HLOOKUP(K$2,Banco!$A$1:$AZ$2,2,FALSE),FALSE)</f>
        <v>3</v>
      </c>
      <c r="L113" s="28">
        <f>VLOOKUP($C113,Banco!$A$3:$AZ$322,HLOOKUP(L$2,Banco!$A$1:$AZ$2,2,FALSE),FALSE)</f>
        <v>0</v>
      </c>
      <c r="M113" s="125">
        <f>VLOOKUP($C113,Banco!$A$3:$AZ$322,HLOOKUP(M$2,Banco!$A$1:$AZ$2,2,FALSE),FALSE)</f>
        <v>1</v>
      </c>
      <c r="N113" s="28">
        <f>VLOOKUP($C113,Banco!$A$3:$AZ$322,HLOOKUP(N$2,Banco!$A$1:$AZ$2,2,FALSE),FALSE)</f>
        <v>0</v>
      </c>
      <c r="O113" s="28">
        <f>VLOOKUP($C113,Banco!$A$3:$AZ$322,HLOOKUP(O$2,Banco!$A$1:$AZ$2,2,FALSE),FALSE)</f>
        <v>0</v>
      </c>
      <c r="P113" s="28">
        <f>VLOOKUP($C113,Banco!$A$3:$AZ$322,HLOOKUP(P$2,Banco!$A$1:$AZ$2,2,FALSE),FALSE)</f>
        <v>3</v>
      </c>
      <c r="Q113" s="28">
        <f>VLOOKUP($C113,Banco!$A$3:$AZ$322,HLOOKUP(Q$2,Banco!$A$1:$AZ$2,2,FALSE),FALSE)</f>
        <v>0</v>
      </c>
      <c r="R113" s="28">
        <f>VLOOKUP($C113,Banco!$A$3:$AZ$322,HLOOKUP(R$2,Banco!$A$1:$AZ$2,2,FALSE),FALSE)</f>
        <v>0</v>
      </c>
      <c r="S113" s="28">
        <f>VLOOKUP($C113,Banco!$A$3:$AZ$322,HLOOKUP(S$2,Banco!$A$1:$AZ$2,2,FALSE),FALSE)</f>
        <v>24</v>
      </c>
      <c r="T113" s="28">
        <f>VLOOKUP($C113,Banco!$A$3:$AZ$322,HLOOKUP(T$2,Banco!$A$1:$AZ$2,2,FALSE),FALSE)</f>
        <v>20</v>
      </c>
      <c r="U113" s="28" t="str">
        <f>VLOOKUP($C113,Banco!$A$3:$AZ$322,HLOOKUP(U$2,Banco!$A$1:$AZ$2,2,FALSE),FALSE)</f>
        <v>-</v>
      </c>
      <c r="V113" s="28">
        <f>VLOOKUP($C113,Banco!$A$3:$AZ$322,HLOOKUP(V$2,Banco!$A$1:$AZ$2,2,FALSE),FALSE)</f>
        <v>0</v>
      </c>
      <c r="W113" s="28">
        <f>VLOOKUP($C113,Banco!$A$3:$AZ$322,HLOOKUP(W$2,Banco!$A$1:$AZ$2,2,FALSE),FALSE)</f>
        <v>0</v>
      </c>
      <c r="X113" s="28">
        <f>VLOOKUP($C113,Banco!$A$3:$AZ$322,HLOOKUP(X$2,Banco!$A$1:$AZ$2,2,FALSE),FALSE)</f>
        <v>0</v>
      </c>
      <c r="Y113" s="84" t="str">
        <f>VLOOKUP($C113,Banco!$A$3:$AZ$322,HLOOKUP(Y$2,Banco!$A$1:$AZ$2,2,FALSE),FALSE)</f>
        <v>Ref. São Joaquim</v>
      </c>
      <c r="Z113" s="84">
        <f>VLOOKUP($C113,Banco!$A$3:$AZ$322,HLOOKUP(Z$2,Banco!$A$1:$AZ$2,2,FALSE),FALSE)</f>
        <v>0</v>
      </c>
      <c r="AA113" s="84" t="str">
        <f>VLOOKUP($C113,Banco!$A$3:$AZ$322,HLOOKUP(AA$2,Banco!$A$1:$AZ$2,2,FALSE),FALSE)</f>
        <v>-</v>
      </c>
      <c r="AB113" s="84" t="str">
        <f>VLOOKUP($C113,Banco!$A$3:$AZ$322,HLOOKUP(AB$2,Banco!$A$1:$AZ$2,2,FALSE),FALSE)</f>
        <v>-</v>
      </c>
      <c r="AC113" s="84">
        <f>VLOOKUP($C113,Banco!$A$3:$AZ$322,HLOOKUP(AC$2,Banco!$A$1:$AZ$2,2,FALSE),FALSE)</f>
        <v>0</v>
      </c>
      <c r="AD113" s="84">
        <f>VLOOKUP($C113,Banco!$A$3:$AZ$322,HLOOKUP(AD$2,Banco!$A$1:$AZ$2,2,FALSE),FALSE)</f>
        <v>0</v>
      </c>
      <c r="AE113" s="84" t="str">
        <f>VLOOKUP($C113,Banco!$A$3:$AZ$322,HLOOKUP(AE$2,Banco!$A$1:$AZ$2,2,FALSE),FALSE)</f>
        <v>X</v>
      </c>
      <c r="AF113" s="84">
        <f>VLOOKUP($C113,Banco!$A$3:$AZ$322,HLOOKUP(AF$2,Banco!$A$1:$AZ$2,2,FALSE),FALSE)</f>
        <v>0</v>
      </c>
      <c r="AG113" s="84">
        <f>VLOOKUP($C113,Banco!$A$3:$AZ$322,HLOOKUP(AG$2,Banco!$A$1:$AZ$2,2,FALSE),FALSE)</f>
        <v>0</v>
      </c>
    </row>
    <row r="114" spans="1:33" x14ac:dyDescent="0.2">
      <c r="A114" s="420"/>
      <c r="B114" s="413"/>
      <c r="C114" s="162" t="s">
        <v>65</v>
      </c>
      <c r="D114" s="198" t="s">
        <v>524</v>
      </c>
      <c r="E114" s="25">
        <f>VLOOKUP($C114,Banco!$A$3:$AZ$322,HLOOKUP(E$2,Banco!$A$1:$AZ$2,2,FALSE),FALSE)</f>
        <v>7016</v>
      </c>
      <c r="F114" s="25">
        <f>VLOOKUP($C114,Banco!$A$3:$AZ$322,HLOOKUP(F$2,Banco!$A$1:$AZ$2,2,FALSE),FALSE)</f>
        <v>13800</v>
      </c>
      <c r="G114" s="25">
        <f>VLOOKUP($C114,Banco!$A$3:$AZ$322,HLOOKUP(G$2,Banco!$A$1:$AZ$2,2,FALSE),FALSE)</f>
        <v>7016</v>
      </c>
      <c r="H114" s="115">
        <f>VLOOKUP($C114,Banco!$A$3:$AZ$322,HLOOKUP(H$2,Banco!$A$1:$AZ$2,2,FALSE),FALSE)</f>
        <v>1</v>
      </c>
      <c r="I114" s="25">
        <f>VLOOKUP($C114,Banco!$A$3:$AZ$322,HLOOKUP(I$2,Banco!$A$1:$AZ$2,2,FALSE),FALSE)</f>
        <v>4</v>
      </c>
      <c r="J114" s="25">
        <f>VLOOKUP($C114,Banco!$A$3:$AZ$322,HLOOKUP(J$2,Banco!$A$1:$AZ$2,2,FALSE),FALSE)</f>
        <v>4</v>
      </c>
      <c r="K114" s="25">
        <f>VLOOKUP($C114,Banco!$A$3:$AZ$322,HLOOKUP(K$2,Banco!$A$1:$AZ$2,2,FALSE),FALSE)</f>
        <v>4</v>
      </c>
      <c r="L114" s="25">
        <f>VLOOKUP($C114,Banco!$A$3:$AZ$322,HLOOKUP(L$2,Banco!$A$1:$AZ$2,2,FALSE),FALSE)</f>
        <v>0</v>
      </c>
      <c r="M114" s="115">
        <f>VLOOKUP($C114,Banco!$A$3:$AZ$322,HLOOKUP(M$2,Banco!$A$1:$AZ$2,2,FALSE),FALSE)</f>
        <v>1</v>
      </c>
      <c r="N114" s="25">
        <f>VLOOKUP($C114,Banco!$A$3:$AZ$322,HLOOKUP(N$2,Banco!$A$1:$AZ$2,2,FALSE),FALSE)</f>
        <v>0</v>
      </c>
      <c r="O114" s="25">
        <f>VLOOKUP($C114,Banco!$A$3:$AZ$322,HLOOKUP(O$2,Banco!$A$1:$AZ$2,2,FALSE),FALSE)</f>
        <v>0</v>
      </c>
      <c r="P114" s="25">
        <f>VLOOKUP($C114,Banco!$A$3:$AZ$322,HLOOKUP(P$2,Banco!$A$1:$AZ$2,2,FALSE),FALSE)</f>
        <v>3</v>
      </c>
      <c r="Q114" s="25">
        <f>VLOOKUP($C114,Banco!$A$3:$AZ$322,HLOOKUP(Q$2,Banco!$A$1:$AZ$2,2,FALSE),FALSE)</f>
        <v>0</v>
      </c>
      <c r="R114" s="25">
        <f>VLOOKUP($C114,Banco!$A$3:$AZ$322,HLOOKUP(R$2,Banco!$A$1:$AZ$2,2,FALSE),FALSE)</f>
        <v>0</v>
      </c>
      <c r="S114" s="25">
        <f>VLOOKUP($C114,Banco!$A$3:$AZ$322,HLOOKUP(S$2,Banco!$A$1:$AZ$2,2,FALSE),FALSE)</f>
        <v>18</v>
      </c>
      <c r="T114" s="25">
        <f>VLOOKUP($C114,Banco!$A$3:$AZ$322,HLOOKUP(T$2,Banco!$A$1:$AZ$2,2,FALSE),FALSE)</f>
        <v>0</v>
      </c>
      <c r="U114" s="25" t="str">
        <f>VLOOKUP($C114,Banco!$A$3:$AZ$322,HLOOKUP(U$2,Banco!$A$1:$AZ$2,2,FALSE),FALSE)</f>
        <v>-</v>
      </c>
      <c r="V114" s="25">
        <f>VLOOKUP($C114,Banco!$A$3:$AZ$322,HLOOKUP(V$2,Banco!$A$1:$AZ$2,2,FALSE),FALSE)</f>
        <v>0</v>
      </c>
      <c r="W114" s="25">
        <f>VLOOKUP($C114,Banco!$A$3:$AZ$322,HLOOKUP(W$2,Banco!$A$1:$AZ$2,2,FALSE),FALSE)</f>
        <v>0</v>
      </c>
      <c r="X114" s="25">
        <f>VLOOKUP($C114,Banco!$A$3:$AZ$322,HLOOKUP(X$2,Banco!$A$1:$AZ$2,2,FALSE),FALSE)</f>
        <v>0</v>
      </c>
      <c r="Y114" s="79" t="str">
        <f>VLOOKUP($C114,Banco!$A$3:$AZ$322,HLOOKUP(Y$2,Banco!$A$1:$AZ$2,2,FALSE),FALSE)</f>
        <v>Ref. Lages</v>
      </c>
      <c r="Z114" s="79">
        <f>VLOOKUP($C114,Banco!$A$3:$AZ$322,HLOOKUP(Z$2,Banco!$A$1:$AZ$2,2,FALSE),FALSE)</f>
        <v>0</v>
      </c>
      <c r="AA114" s="79" t="str">
        <f>VLOOKUP($C114,Banco!$A$3:$AZ$322,HLOOKUP(AA$2,Banco!$A$1:$AZ$2,2,FALSE),FALSE)</f>
        <v>-</v>
      </c>
      <c r="AB114" s="79">
        <f>VLOOKUP($C114,Banco!$A$3:$AZ$322,HLOOKUP(AB$2,Banco!$A$1:$AZ$2,2,FALSE),FALSE)</f>
        <v>1</v>
      </c>
      <c r="AC114" s="79">
        <f>VLOOKUP($C114,Banco!$A$3:$AZ$322,HLOOKUP(AC$2,Banco!$A$1:$AZ$2,2,FALSE),FALSE)</f>
        <v>0</v>
      </c>
      <c r="AD114" s="79">
        <f>VLOOKUP($C114,Banco!$A$3:$AZ$322,HLOOKUP(AD$2,Banco!$A$1:$AZ$2,2,FALSE),FALSE)</f>
        <v>0</v>
      </c>
      <c r="AE114" s="79" t="str">
        <f>VLOOKUP($C114,Banco!$A$3:$AZ$322,HLOOKUP(AE$2,Banco!$A$1:$AZ$2,2,FALSE),FALSE)</f>
        <v>X</v>
      </c>
      <c r="AF114" s="79">
        <f>VLOOKUP($C114,Banco!$A$3:$AZ$322,HLOOKUP(AF$2,Banco!$A$1:$AZ$2,2,FALSE),FALSE)</f>
        <v>0</v>
      </c>
      <c r="AG114" s="79">
        <f>VLOOKUP($C114,Banco!$A$3:$AZ$322,HLOOKUP(AG$2,Banco!$A$1:$AZ$2,2,FALSE),FALSE)</f>
        <v>0</v>
      </c>
    </row>
    <row r="115" spans="1:33" x14ac:dyDescent="0.2">
      <c r="A115" s="420"/>
      <c r="B115" s="413"/>
      <c r="C115" s="169" t="s">
        <v>70</v>
      </c>
      <c r="D115" s="198" t="s">
        <v>524</v>
      </c>
      <c r="E115" s="28">
        <f>VLOOKUP($C115,Banco!$A$3:$AZ$322,HLOOKUP(E$2,Banco!$A$1:$AZ$2,2,FALSE),FALSE)</f>
        <v>2525</v>
      </c>
      <c r="F115" s="28">
        <f>VLOOKUP($C115,Banco!$A$3:$AZ$322,HLOOKUP(F$2,Banco!$A$1:$AZ$2,2,FALSE),FALSE)</f>
        <v>0</v>
      </c>
      <c r="G115" s="28">
        <f>VLOOKUP($C115,Banco!$A$3:$AZ$322,HLOOKUP(G$2,Banco!$A$1:$AZ$2,2,FALSE),FALSE)</f>
        <v>0</v>
      </c>
      <c r="H115" s="125">
        <f>VLOOKUP($C115,Banco!$A$3:$AZ$322,HLOOKUP(H$2,Banco!$A$1:$AZ$2,2,FALSE),FALSE)</f>
        <v>0</v>
      </c>
      <c r="I115" s="28">
        <f>VLOOKUP($C115,Banco!$A$3:$AZ$322,HLOOKUP(I$2,Banco!$A$1:$AZ$2,2,FALSE),FALSE)</f>
        <v>1</v>
      </c>
      <c r="J115" s="28">
        <f>VLOOKUP($C115,Banco!$A$3:$AZ$322,HLOOKUP(J$2,Banco!$A$1:$AZ$2,2,FALSE),FALSE)</f>
        <v>0</v>
      </c>
      <c r="K115" s="28">
        <f>VLOOKUP($C115,Banco!$A$3:$AZ$322,HLOOKUP(K$2,Banco!$A$1:$AZ$2,2,FALSE),FALSE)</f>
        <v>6</v>
      </c>
      <c r="L115" s="28">
        <f>VLOOKUP($C115,Banco!$A$3:$AZ$322,HLOOKUP(L$2,Banco!$A$1:$AZ$2,2,FALSE),FALSE)</f>
        <v>0</v>
      </c>
      <c r="M115" s="125">
        <f>VLOOKUP($C115,Banco!$A$3:$AZ$322,HLOOKUP(M$2,Banco!$A$1:$AZ$2,2,FALSE),FALSE)</f>
        <v>0.82210000000000005</v>
      </c>
      <c r="N115" s="28">
        <f>VLOOKUP($C115,Banco!$A$3:$AZ$322,HLOOKUP(N$2,Banco!$A$1:$AZ$2,2,FALSE),FALSE)</f>
        <v>0</v>
      </c>
      <c r="O115" s="28">
        <f>VLOOKUP($C115,Banco!$A$3:$AZ$322,HLOOKUP(O$2,Banco!$A$1:$AZ$2,2,FALSE),FALSE)</f>
        <v>0</v>
      </c>
      <c r="P115" s="28">
        <f>VLOOKUP($C115,Banco!$A$3:$AZ$322,HLOOKUP(P$2,Banco!$A$1:$AZ$2,2,FALSE),FALSE)</f>
        <v>1</v>
      </c>
      <c r="Q115" s="28">
        <f>VLOOKUP($C115,Banco!$A$3:$AZ$322,HLOOKUP(Q$2,Banco!$A$1:$AZ$2,2,FALSE),FALSE)</f>
        <v>0</v>
      </c>
      <c r="R115" s="28">
        <f>VLOOKUP($C115,Banco!$A$3:$AZ$322,HLOOKUP(R$2,Banco!$A$1:$AZ$2,2,FALSE),FALSE)</f>
        <v>0</v>
      </c>
      <c r="S115" s="28">
        <f>VLOOKUP($C115,Banco!$A$3:$AZ$322,HLOOKUP(S$2,Banco!$A$1:$AZ$2,2,FALSE),FALSE)</f>
        <v>7</v>
      </c>
      <c r="T115" s="28">
        <f>VLOOKUP($C115,Banco!$A$3:$AZ$322,HLOOKUP(T$2,Banco!$A$1:$AZ$2,2,FALSE),FALSE)</f>
        <v>7</v>
      </c>
      <c r="U115" s="28" t="str">
        <f>VLOOKUP($C115,Banco!$A$3:$AZ$322,HLOOKUP(U$2,Banco!$A$1:$AZ$2,2,FALSE),FALSE)</f>
        <v>-</v>
      </c>
      <c r="V115" s="28">
        <f>VLOOKUP($C115,Banco!$A$3:$AZ$322,HLOOKUP(V$2,Banco!$A$1:$AZ$2,2,FALSE),FALSE)</f>
        <v>0</v>
      </c>
      <c r="W115" s="28">
        <f>VLOOKUP($C115,Banco!$A$3:$AZ$322,HLOOKUP(W$2,Banco!$A$1:$AZ$2,2,FALSE),FALSE)</f>
        <v>0</v>
      </c>
      <c r="X115" s="28">
        <f>VLOOKUP($C115,Banco!$A$3:$AZ$322,HLOOKUP(X$2,Banco!$A$1:$AZ$2,2,FALSE),FALSE)</f>
        <v>1</v>
      </c>
      <c r="Y115" s="84" t="str">
        <f>VLOOKUP($C115,Banco!$A$3:$AZ$322,HLOOKUP(Y$2,Banco!$A$1:$AZ$2,2,FALSE),FALSE)</f>
        <v>Ref. Lages</v>
      </c>
      <c r="Z115" s="84">
        <f>VLOOKUP($C115,Banco!$A$3:$AZ$322,HLOOKUP(Z$2,Banco!$A$1:$AZ$2,2,FALSE),FALSE)</f>
        <v>0</v>
      </c>
      <c r="AA115" s="84" t="str">
        <f>VLOOKUP($C115,Banco!$A$3:$AZ$322,HLOOKUP(AA$2,Banco!$A$1:$AZ$2,2,FALSE),FALSE)</f>
        <v>-</v>
      </c>
      <c r="AB115" s="84">
        <f>VLOOKUP($C115,Banco!$A$3:$AZ$322,HLOOKUP(AB$2,Banco!$A$1:$AZ$2,2,FALSE),FALSE)</f>
        <v>1</v>
      </c>
      <c r="AC115" s="84">
        <f>VLOOKUP($C115,Banco!$A$3:$AZ$322,HLOOKUP(AC$2,Banco!$A$1:$AZ$2,2,FALSE),FALSE)</f>
        <v>0</v>
      </c>
      <c r="AD115" s="84">
        <f>VLOOKUP($C115,Banco!$A$3:$AZ$322,HLOOKUP(AD$2,Banco!$A$1:$AZ$2,2,FALSE),FALSE)</f>
        <v>0</v>
      </c>
      <c r="AE115" s="84" t="str">
        <f>VLOOKUP($C115,Banco!$A$3:$AZ$322,HLOOKUP(AE$2,Banco!$A$1:$AZ$2,2,FALSE),FALSE)</f>
        <v>X</v>
      </c>
      <c r="AF115" s="84">
        <f>VLOOKUP($C115,Banco!$A$3:$AZ$322,HLOOKUP(AF$2,Banco!$A$1:$AZ$2,2,FALSE),FALSE)</f>
        <v>0</v>
      </c>
      <c r="AG115" s="84">
        <f>VLOOKUP($C115,Banco!$A$3:$AZ$322,HLOOKUP(AG$2,Banco!$A$1:$AZ$2,2,FALSE),FALSE)</f>
        <v>0</v>
      </c>
    </row>
    <row r="116" spans="1:33" x14ac:dyDescent="0.2">
      <c r="A116" s="420"/>
      <c r="B116" s="413"/>
      <c r="C116" s="162" t="s">
        <v>76</v>
      </c>
      <c r="D116" s="198" t="s">
        <v>524</v>
      </c>
      <c r="E116" s="25">
        <f>VLOOKUP($C116,Banco!$A$3:$AZ$322,HLOOKUP(E$2,Banco!$A$1:$AZ$2,2,FALSE),FALSE)</f>
        <v>3124</v>
      </c>
      <c r="F116" s="25">
        <f>VLOOKUP($C116,Banco!$A$3:$AZ$322,HLOOKUP(F$2,Banco!$A$1:$AZ$2,2,FALSE),FALSE)</f>
        <v>3450</v>
      </c>
      <c r="G116" s="25">
        <f>VLOOKUP($C116,Banco!$A$3:$AZ$322,HLOOKUP(G$2,Banco!$A$1:$AZ$2,2,FALSE),FALSE)</f>
        <v>3124</v>
      </c>
      <c r="H116" s="115">
        <f>VLOOKUP($C116,Banco!$A$3:$AZ$322,HLOOKUP(H$2,Banco!$A$1:$AZ$2,2,FALSE),FALSE)</f>
        <v>1</v>
      </c>
      <c r="I116" s="25">
        <f>VLOOKUP($C116,Banco!$A$3:$AZ$322,HLOOKUP(I$2,Banco!$A$1:$AZ$2,2,FALSE),FALSE)</f>
        <v>2</v>
      </c>
      <c r="J116" s="25">
        <f>VLOOKUP($C116,Banco!$A$3:$AZ$322,HLOOKUP(J$2,Banco!$A$1:$AZ$2,2,FALSE),FALSE)</f>
        <v>1</v>
      </c>
      <c r="K116" s="25">
        <f>VLOOKUP($C116,Banco!$A$3:$AZ$322,HLOOKUP(K$2,Banco!$A$1:$AZ$2,2,FALSE),FALSE)</f>
        <v>0</v>
      </c>
      <c r="L116" s="25">
        <f>VLOOKUP($C116,Banco!$A$3:$AZ$322,HLOOKUP(L$2,Banco!$A$1:$AZ$2,2,FALSE),FALSE)</f>
        <v>0</v>
      </c>
      <c r="M116" s="115">
        <f>VLOOKUP($C116,Banco!$A$3:$AZ$322,HLOOKUP(M$2,Banco!$A$1:$AZ$2,2,FALSE),FALSE)</f>
        <v>0</v>
      </c>
      <c r="N116" s="25">
        <f>VLOOKUP($C116,Banco!$A$3:$AZ$322,HLOOKUP(N$2,Banco!$A$1:$AZ$2,2,FALSE),FALSE)</f>
        <v>0</v>
      </c>
      <c r="O116" s="25">
        <f>VLOOKUP($C116,Banco!$A$3:$AZ$322,HLOOKUP(O$2,Banco!$A$1:$AZ$2,2,FALSE),FALSE)</f>
        <v>0</v>
      </c>
      <c r="P116" s="25">
        <f>VLOOKUP($C116,Banco!$A$3:$AZ$322,HLOOKUP(P$2,Banco!$A$1:$AZ$2,2,FALSE),FALSE)</f>
        <v>1</v>
      </c>
      <c r="Q116" s="25">
        <f>VLOOKUP($C116,Banco!$A$3:$AZ$322,HLOOKUP(Q$2,Banco!$A$1:$AZ$2,2,FALSE),FALSE)</f>
        <v>0</v>
      </c>
      <c r="R116" s="25">
        <f>VLOOKUP($C116,Banco!$A$3:$AZ$322,HLOOKUP(R$2,Banco!$A$1:$AZ$2,2,FALSE),FALSE)</f>
        <v>0</v>
      </c>
      <c r="S116" s="25">
        <f>VLOOKUP($C116,Banco!$A$3:$AZ$322,HLOOKUP(S$2,Banco!$A$1:$AZ$2,2,FALSE),FALSE)</f>
        <v>8</v>
      </c>
      <c r="T116" s="25">
        <f>VLOOKUP($C116,Banco!$A$3:$AZ$322,HLOOKUP(T$2,Banco!$A$1:$AZ$2,2,FALSE),FALSE)</f>
        <v>10</v>
      </c>
      <c r="U116" s="25" t="str">
        <f>VLOOKUP($C116,Banco!$A$3:$AZ$322,HLOOKUP(U$2,Banco!$A$1:$AZ$2,2,FALSE),FALSE)</f>
        <v>-</v>
      </c>
      <c r="V116" s="25">
        <f>VLOOKUP($C116,Banco!$A$3:$AZ$322,HLOOKUP(V$2,Banco!$A$1:$AZ$2,2,FALSE),FALSE)</f>
        <v>0</v>
      </c>
      <c r="W116" s="25">
        <f>VLOOKUP($C116,Banco!$A$3:$AZ$322,HLOOKUP(W$2,Banco!$A$1:$AZ$2,2,FALSE),FALSE)</f>
        <v>0</v>
      </c>
      <c r="X116" s="25">
        <f>VLOOKUP($C116,Banco!$A$3:$AZ$322,HLOOKUP(X$2,Banco!$A$1:$AZ$2,2,FALSE),FALSE)</f>
        <v>0</v>
      </c>
      <c r="Y116" s="79" t="str">
        <f>VLOOKUP($C116,Banco!$A$3:$AZ$322,HLOOKUP(Y$2,Banco!$A$1:$AZ$2,2,FALSE),FALSE)</f>
        <v>Ref. Lages</v>
      </c>
      <c r="Z116" s="79">
        <f>VLOOKUP($C116,Banco!$A$3:$AZ$322,HLOOKUP(Z$2,Banco!$A$1:$AZ$2,2,FALSE),FALSE)</f>
        <v>0</v>
      </c>
      <c r="AA116" s="79" t="str">
        <f>VLOOKUP($C116,Banco!$A$3:$AZ$322,HLOOKUP(AA$2,Banco!$A$1:$AZ$2,2,FALSE),FALSE)</f>
        <v>-</v>
      </c>
      <c r="AB116" s="79">
        <f>VLOOKUP($C116,Banco!$A$3:$AZ$322,HLOOKUP(AB$2,Banco!$A$1:$AZ$2,2,FALSE),FALSE)</f>
        <v>0</v>
      </c>
      <c r="AC116" s="79">
        <f>VLOOKUP($C116,Banco!$A$3:$AZ$322,HLOOKUP(AC$2,Banco!$A$1:$AZ$2,2,FALSE),FALSE)</f>
        <v>0</v>
      </c>
      <c r="AD116" s="79">
        <f>VLOOKUP($C116,Banco!$A$3:$AZ$322,HLOOKUP(AD$2,Banco!$A$1:$AZ$2,2,FALSE),FALSE)</f>
        <v>0</v>
      </c>
      <c r="AE116" s="79" t="str">
        <f>VLOOKUP($C116,Banco!$A$3:$AZ$322,HLOOKUP(AE$2,Banco!$A$1:$AZ$2,2,FALSE),FALSE)</f>
        <v>X</v>
      </c>
      <c r="AF116" s="79">
        <f>VLOOKUP($C116,Banco!$A$3:$AZ$322,HLOOKUP(AF$2,Banco!$A$1:$AZ$2,2,FALSE),FALSE)</f>
        <v>0</v>
      </c>
      <c r="AG116" s="79">
        <f>VLOOKUP($C116,Banco!$A$3:$AZ$322,HLOOKUP(AG$2,Banco!$A$1:$AZ$2,2,FALSE),FALSE)</f>
        <v>0</v>
      </c>
    </row>
    <row r="117" spans="1:33" x14ac:dyDescent="0.2">
      <c r="A117" s="420"/>
      <c r="B117" s="413"/>
      <c r="C117" s="169" t="s">
        <v>84</v>
      </c>
      <c r="D117" s="198" t="s">
        <v>524</v>
      </c>
      <c r="E117" s="28">
        <f>VLOOKUP($C117,Banco!$A$3:$AZ$322,HLOOKUP(E$2,Banco!$A$1:$AZ$2,2,FALSE),FALSE)</f>
        <v>12795</v>
      </c>
      <c r="F117" s="28">
        <f>VLOOKUP($C117,Banco!$A$3:$AZ$322,HLOOKUP(F$2,Banco!$A$1:$AZ$2,2,FALSE),FALSE)</f>
        <v>17250</v>
      </c>
      <c r="G117" s="28">
        <f>VLOOKUP($C117,Banco!$A$3:$AZ$322,HLOOKUP(G$2,Banco!$A$1:$AZ$2,2,FALSE),FALSE)</f>
        <v>12795</v>
      </c>
      <c r="H117" s="125">
        <f>VLOOKUP($C117,Banco!$A$3:$AZ$322,HLOOKUP(H$2,Banco!$A$1:$AZ$2,2,FALSE),FALSE)</f>
        <v>1</v>
      </c>
      <c r="I117" s="28">
        <f>VLOOKUP($C117,Banco!$A$3:$AZ$322,HLOOKUP(I$2,Banco!$A$1:$AZ$2,2,FALSE),FALSE)</f>
        <v>7</v>
      </c>
      <c r="J117" s="28">
        <f>VLOOKUP($C117,Banco!$A$3:$AZ$322,HLOOKUP(J$2,Banco!$A$1:$AZ$2,2,FALSE),FALSE)</f>
        <v>5</v>
      </c>
      <c r="K117" s="28">
        <f>VLOOKUP($C117,Banco!$A$3:$AZ$322,HLOOKUP(K$2,Banco!$A$1:$AZ$2,2,FALSE),FALSE)</f>
        <v>2</v>
      </c>
      <c r="L117" s="28">
        <f>VLOOKUP($C117,Banco!$A$3:$AZ$322,HLOOKUP(L$2,Banco!$A$1:$AZ$2,2,FALSE),FALSE)</f>
        <v>0</v>
      </c>
      <c r="M117" s="125">
        <f>VLOOKUP($C117,Banco!$A$3:$AZ$322,HLOOKUP(M$2,Banco!$A$1:$AZ$2,2,FALSE),FALSE)</f>
        <v>0.54959999999999998</v>
      </c>
      <c r="N117" s="28">
        <f>VLOOKUP($C117,Banco!$A$3:$AZ$322,HLOOKUP(N$2,Banco!$A$1:$AZ$2,2,FALSE),FALSE)</f>
        <v>0</v>
      </c>
      <c r="O117" s="28">
        <f>VLOOKUP($C117,Banco!$A$3:$AZ$322,HLOOKUP(O$2,Banco!$A$1:$AZ$2,2,FALSE),FALSE)</f>
        <v>0</v>
      </c>
      <c r="P117" s="28">
        <f>VLOOKUP($C117,Banco!$A$3:$AZ$322,HLOOKUP(P$2,Banco!$A$1:$AZ$2,2,FALSE),FALSE)</f>
        <v>3</v>
      </c>
      <c r="Q117" s="28">
        <f>VLOOKUP($C117,Banco!$A$3:$AZ$322,HLOOKUP(Q$2,Banco!$A$1:$AZ$2,2,FALSE),FALSE)</f>
        <v>1</v>
      </c>
      <c r="R117" s="28">
        <f>VLOOKUP($C117,Banco!$A$3:$AZ$322,HLOOKUP(R$2,Banco!$A$1:$AZ$2,2,FALSE),FALSE)</f>
        <v>1</v>
      </c>
      <c r="S117" s="28">
        <f>VLOOKUP($C117,Banco!$A$3:$AZ$322,HLOOKUP(S$2,Banco!$A$1:$AZ$2,2,FALSE),FALSE)</f>
        <v>34</v>
      </c>
      <c r="T117" s="28">
        <f>VLOOKUP($C117,Banco!$A$3:$AZ$322,HLOOKUP(T$2,Banco!$A$1:$AZ$2,2,FALSE),FALSE)</f>
        <v>20</v>
      </c>
      <c r="U117" s="28" t="str">
        <f>VLOOKUP($C117,Banco!$A$3:$AZ$322,HLOOKUP(U$2,Banco!$A$1:$AZ$2,2,FALSE),FALSE)</f>
        <v>-</v>
      </c>
      <c r="V117" s="28">
        <f>VLOOKUP($C117,Banco!$A$3:$AZ$322,HLOOKUP(V$2,Banco!$A$1:$AZ$2,2,FALSE),FALSE)</f>
        <v>0</v>
      </c>
      <c r="W117" s="28">
        <f>VLOOKUP($C117,Banco!$A$3:$AZ$322,HLOOKUP(W$2,Banco!$A$1:$AZ$2,2,FALSE),FALSE)</f>
        <v>0</v>
      </c>
      <c r="X117" s="28">
        <f>VLOOKUP($C117,Banco!$A$3:$AZ$322,HLOOKUP(X$2,Banco!$A$1:$AZ$2,2,FALSE),FALSE)</f>
        <v>0</v>
      </c>
      <c r="Y117" s="84" t="str">
        <f>VLOOKUP($C117,Banco!$A$3:$AZ$322,HLOOKUP(Y$2,Banco!$A$1:$AZ$2,2,FALSE),FALSE)</f>
        <v>Ref. Lages</v>
      </c>
      <c r="Z117" s="84">
        <f>VLOOKUP($C117,Banco!$A$3:$AZ$322,HLOOKUP(Z$2,Banco!$A$1:$AZ$2,2,FALSE),FALSE)</f>
        <v>0</v>
      </c>
      <c r="AA117" s="84" t="str">
        <f>VLOOKUP($C117,Banco!$A$3:$AZ$322,HLOOKUP(AA$2,Banco!$A$1:$AZ$2,2,FALSE),FALSE)</f>
        <v>-</v>
      </c>
      <c r="AB117" s="84">
        <f>VLOOKUP($C117,Banco!$A$3:$AZ$322,HLOOKUP(AB$2,Banco!$A$1:$AZ$2,2,FALSE),FALSE)</f>
        <v>0</v>
      </c>
      <c r="AC117" s="84">
        <f>VLOOKUP($C117,Banco!$A$3:$AZ$322,HLOOKUP(AC$2,Banco!$A$1:$AZ$2,2,FALSE),FALSE)</f>
        <v>0</v>
      </c>
      <c r="AD117" s="84">
        <f>VLOOKUP($C117,Banco!$A$3:$AZ$322,HLOOKUP(AD$2,Banco!$A$1:$AZ$2,2,FALSE),FALSE)</f>
        <v>0</v>
      </c>
      <c r="AE117" s="84" t="str">
        <f>VLOOKUP($C117,Banco!$A$3:$AZ$322,HLOOKUP(AE$2,Banco!$A$1:$AZ$2,2,FALSE),FALSE)</f>
        <v>X</v>
      </c>
      <c r="AF117" s="84">
        <f>VLOOKUP($C117,Banco!$A$3:$AZ$322,HLOOKUP(AF$2,Banco!$A$1:$AZ$2,2,FALSE),FALSE)</f>
        <v>0</v>
      </c>
      <c r="AG117" s="84">
        <f>VLOOKUP($C117,Banco!$A$3:$AZ$322,HLOOKUP(AG$2,Banco!$A$1:$AZ$2,2,FALSE),FALSE)</f>
        <v>0</v>
      </c>
    </row>
    <row r="118" spans="1:33" ht="38.25" x14ac:dyDescent="0.2">
      <c r="A118" s="420"/>
      <c r="B118" s="413"/>
      <c r="C118" s="162" t="s">
        <v>151</v>
      </c>
      <c r="D118" s="198" t="s">
        <v>524</v>
      </c>
      <c r="E118" s="25">
        <f>VLOOKUP($C118,Banco!$A$3:$AZ$322,HLOOKUP(E$2,Banco!$A$1:$AZ$2,2,FALSE),FALSE)</f>
        <v>157544</v>
      </c>
      <c r="F118" s="25">
        <f>VLOOKUP($C118,Banco!$A$3:$AZ$322,HLOOKUP(F$2,Banco!$A$1:$AZ$2,2,FALSE),FALSE)</f>
        <v>158700</v>
      </c>
      <c r="G118" s="25">
        <f>VLOOKUP($C118,Banco!$A$3:$AZ$322,HLOOKUP(G$2,Banco!$A$1:$AZ$2,2,FALSE),FALSE)</f>
        <v>157544</v>
      </c>
      <c r="H118" s="115">
        <f>VLOOKUP($C118,Banco!$A$3:$AZ$322,HLOOKUP(H$2,Banco!$A$1:$AZ$2,2,FALSE),FALSE)</f>
        <v>1</v>
      </c>
      <c r="I118" s="25">
        <f>VLOOKUP($C118,Banco!$A$3:$AZ$322,HLOOKUP(I$2,Banco!$A$1:$AZ$2,2,FALSE),FALSE)</f>
        <v>79</v>
      </c>
      <c r="J118" s="25">
        <f>VLOOKUP($C118,Banco!$A$3:$AZ$322,HLOOKUP(J$2,Banco!$A$1:$AZ$2,2,FALSE),FALSE)</f>
        <v>46</v>
      </c>
      <c r="K118" s="25">
        <f>VLOOKUP($C118,Banco!$A$3:$AZ$322,HLOOKUP(K$2,Banco!$A$1:$AZ$2,2,FALSE),FALSE)</f>
        <v>39</v>
      </c>
      <c r="L118" s="25">
        <f>VLOOKUP($C118,Banco!$A$3:$AZ$322,HLOOKUP(L$2,Banco!$A$1:$AZ$2,2,FALSE),FALSE)</f>
        <v>0</v>
      </c>
      <c r="M118" s="115">
        <f>VLOOKUP($C118,Banco!$A$3:$AZ$322,HLOOKUP(M$2,Banco!$A$1:$AZ$2,2,FALSE),FALSE)</f>
        <v>0.85509999999999997</v>
      </c>
      <c r="N118" s="25">
        <f>VLOOKUP($C118,Banco!$A$3:$AZ$322,HLOOKUP(N$2,Banco!$A$1:$AZ$2,2,FALSE),FALSE)</f>
        <v>0</v>
      </c>
      <c r="O118" s="25">
        <f>VLOOKUP($C118,Banco!$A$3:$AZ$322,HLOOKUP(O$2,Banco!$A$1:$AZ$2,2,FALSE),FALSE)</f>
        <v>0</v>
      </c>
      <c r="P118" s="25">
        <f>VLOOKUP($C118,Banco!$A$3:$AZ$322,HLOOKUP(P$2,Banco!$A$1:$AZ$2,2,FALSE),FALSE)</f>
        <v>37</v>
      </c>
      <c r="Q118" s="25">
        <f>VLOOKUP($C118,Banco!$A$3:$AZ$322,HLOOKUP(Q$2,Banco!$A$1:$AZ$2,2,FALSE),FALSE)</f>
        <v>0</v>
      </c>
      <c r="R118" s="25">
        <f>VLOOKUP($C118,Banco!$A$3:$AZ$322,HLOOKUP(R$2,Banco!$A$1:$AZ$2,2,FALSE),FALSE)</f>
        <v>0</v>
      </c>
      <c r="S118" s="25">
        <f>VLOOKUP($C118,Banco!$A$3:$AZ$322,HLOOKUP(S$2,Banco!$A$1:$AZ$2,2,FALSE),FALSE)</f>
        <v>397</v>
      </c>
      <c r="T118" s="25">
        <f>VLOOKUP($C118,Banco!$A$3:$AZ$322,HLOOKUP(T$2,Banco!$A$1:$AZ$2,2,FALSE),FALSE)</f>
        <v>278</v>
      </c>
      <c r="U118" s="25" t="str">
        <f>VLOOKUP($C118,Banco!$A$3:$AZ$322,HLOOKUP(U$2,Banco!$A$1:$AZ$2,2,FALSE),FALSE)</f>
        <v>-</v>
      </c>
      <c r="V118" s="25">
        <f>VLOOKUP($C118,Banco!$A$3:$AZ$322,HLOOKUP(V$2,Banco!$A$1:$AZ$2,2,FALSE),FALSE)</f>
        <v>2</v>
      </c>
      <c r="W118" s="25">
        <f>VLOOKUP($C118,Banco!$A$3:$AZ$322,HLOOKUP(W$2,Banco!$A$1:$AZ$2,2,FALSE),FALSE)</f>
        <v>0</v>
      </c>
      <c r="X118" s="25">
        <f>VLOOKUP($C118,Banco!$A$3:$AZ$322,HLOOKUP(X$2,Banco!$A$1:$AZ$2,2,FALSE),FALSE)</f>
        <v>0</v>
      </c>
      <c r="Y118" s="79" t="str">
        <f>VLOOKUP($C118,Banco!$A$3:$AZ$322,HLOOKUP(Y$2,Banco!$A$1:$AZ$2,2,FALSE),FALSE)</f>
        <v>Sede Lages</v>
      </c>
      <c r="Z118" s="79" t="str">
        <f>VLOOKUP($C118,Banco!$A$3:$AZ$322,HLOOKUP(Z$2,Banco!$A$1:$AZ$2,2,FALSE),FALSE)</f>
        <v>X</v>
      </c>
      <c r="AA118" s="79" t="str">
        <f>VLOOKUP($C118,Banco!$A$3:$AZ$322,HLOOKUP(AA$2,Banco!$A$1:$AZ$2,2,FALSE),FALSE)</f>
        <v>CAPS II , CAPS ad e CAPS i</v>
      </c>
      <c r="AB118" s="79">
        <f>VLOOKUP($C118,Banco!$A$3:$AZ$322,HLOOKUP(AB$2,Banco!$A$1:$AZ$2,2,FALSE),FALSE)</f>
        <v>2</v>
      </c>
      <c r="AC118" s="79">
        <f>VLOOKUP($C118,Banco!$A$3:$AZ$322,HLOOKUP(AC$2,Banco!$A$1:$AZ$2,2,FALSE),FALSE)</f>
        <v>0</v>
      </c>
      <c r="AD118" s="79">
        <f>VLOOKUP($C118,Banco!$A$3:$AZ$322,HLOOKUP(AD$2,Banco!$A$1:$AZ$2,2,FALSE),FALSE)</f>
        <v>0</v>
      </c>
      <c r="AE118" s="79" t="str">
        <f>VLOOKUP($C118,Banco!$A$3:$AZ$322,HLOOKUP(AE$2,Banco!$A$1:$AZ$2,2,FALSE),FALSE)</f>
        <v>X</v>
      </c>
      <c r="AF118" s="79">
        <f>VLOOKUP($C118,Banco!$A$3:$AZ$322,HLOOKUP(AF$2,Banco!$A$1:$AZ$2,2,FALSE),FALSE)</f>
        <v>0</v>
      </c>
      <c r="AG118" s="79">
        <f>VLOOKUP($C118,Banco!$A$3:$AZ$322,HLOOKUP(AG$2,Banco!$A$1:$AZ$2,2,FALSE),FALSE)</f>
        <v>0</v>
      </c>
    </row>
    <row r="119" spans="1:33" x14ac:dyDescent="0.2">
      <c r="A119" s="420"/>
      <c r="B119" s="413"/>
      <c r="C119" s="169" t="s">
        <v>186</v>
      </c>
      <c r="D119" s="198" t="s">
        <v>524</v>
      </c>
      <c r="E119" s="28">
        <f>VLOOKUP($C119,Banco!$A$3:$AZ$322,HLOOKUP(E$2,Banco!$A$1:$AZ$2,2,FALSE),FALSE)</f>
        <v>18744</v>
      </c>
      <c r="F119" s="28">
        <f>VLOOKUP($C119,Banco!$A$3:$AZ$322,HLOOKUP(F$2,Banco!$A$1:$AZ$2,2,FALSE),FALSE)</f>
        <v>17250</v>
      </c>
      <c r="G119" s="28">
        <f>VLOOKUP($C119,Banco!$A$3:$AZ$322,HLOOKUP(G$2,Banco!$A$1:$AZ$2,2,FALSE),FALSE)</f>
        <v>17250</v>
      </c>
      <c r="H119" s="125">
        <f>VLOOKUP($C119,Banco!$A$3:$AZ$322,HLOOKUP(H$2,Banco!$A$1:$AZ$2,2,FALSE),FALSE)</f>
        <v>0.92029449423815624</v>
      </c>
      <c r="I119" s="28">
        <f>VLOOKUP($C119,Banco!$A$3:$AZ$322,HLOOKUP(I$2,Banco!$A$1:$AZ$2,2,FALSE),FALSE)</f>
        <v>9</v>
      </c>
      <c r="J119" s="28">
        <f>VLOOKUP($C119,Banco!$A$3:$AZ$322,HLOOKUP(J$2,Banco!$A$1:$AZ$2,2,FALSE),FALSE)</f>
        <v>5</v>
      </c>
      <c r="K119" s="28">
        <f>VLOOKUP($C119,Banco!$A$3:$AZ$322,HLOOKUP(K$2,Banco!$A$1:$AZ$2,2,FALSE),FALSE)</f>
        <v>4</v>
      </c>
      <c r="L119" s="28">
        <f>VLOOKUP($C119,Banco!$A$3:$AZ$322,HLOOKUP(L$2,Banco!$A$1:$AZ$2,2,FALSE),FALSE)</f>
        <v>0</v>
      </c>
      <c r="M119" s="125">
        <f>VLOOKUP($C119,Banco!$A$3:$AZ$322,HLOOKUP(M$2,Banco!$A$1:$AZ$2,2,FALSE),FALSE)</f>
        <v>0.72719999999999996</v>
      </c>
      <c r="N119" s="28">
        <f>VLOOKUP($C119,Banco!$A$3:$AZ$322,HLOOKUP(N$2,Banco!$A$1:$AZ$2,2,FALSE),FALSE)</f>
        <v>0</v>
      </c>
      <c r="O119" s="28">
        <f>VLOOKUP($C119,Banco!$A$3:$AZ$322,HLOOKUP(O$2,Banco!$A$1:$AZ$2,2,FALSE),FALSE)</f>
        <v>0</v>
      </c>
      <c r="P119" s="28">
        <f>VLOOKUP($C119,Banco!$A$3:$AZ$322,HLOOKUP(P$2,Banco!$A$1:$AZ$2,2,FALSE),FALSE)</f>
        <v>5</v>
      </c>
      <c r="Q119" s="28">
        <f>VLOOKUP($C119,Banco!$A$3:$AZ$322,HLOOKUP(Q$2,Banco!$A$1:$AZ$2,2,FALSE),FALSE)</f>
        <v>0</v>
      </c>
      <c r="R119" s="28">
        <f>VLOOKUP($C119,Banco!$A$3:$AZ$322,HLOOKUP(R$2,Banco!$A$1:$AZ$2,2,FALSE),FALSE)</f>
        <v>0</v>
      </c>
      <c r="S119" s="28">
        <f>VLOOKUP($C119,Banco!$A$3:$AZ$322,HLOOKUP(S$2,Banco!$A$1:$AZ$2,2,FALSE),FALSE)</f>
        <v>45</v>
      </c>
      <c r="T119" s="28">
        <f>VLOOKUP($C119,Banco!$A$3:$AZ$322,HLOOKUP(T$2,Banco!$A$1:$AZ$2,2,FALSE),FALSE)</f>
        <v>30</v>
      </c>
      <c r="U119" s="28" t="str">
        <f>VLOOKUP($C119,Banco!$A$3:$AZ$322,HLOOKUP(U$2,Banco!$A$1:$AZ$2,2,FALSE),FALSE)</f>
        <v>-</v>
      </c>
      <c r="V119" s="28">
        <f>VLOOKUP($C119,Banco!$A$3:$AZ$322,HLOOKUP(V$2,Banco!$A$1:$AZ$2,2,FALSE),FALSE)</f>
        <v>1</v>
      </c>
      <c r="W119" s="28">
        <f>VLOOKUP($C119,Banco!$A$3:$AZ$322,HLOOKUP(W$2,Banco!$A$1:$AZ$2,2,FALSE),FALSE)</f>
        <v>0</v>
      </c>
      <c r="X119" s="28">
        <f>VLOOKUP($C119,Banco!$A$3:$AZ$322,HLOOKUP(X$2,Banco!$A$1:$AZ$2,2,FALSE),FALSE)</f>
        <v>0</v>
      </c>
      <c r="Y119" s="84" t="str">
        <f>VLOOKUP($C119,Banco!$A$3:$AZ$322,HLOOKUP(Y$2,Banco!$A$1:$AZ$2,2,FALSE),FALSE)</f>
        <v>Ref. Lages</v>
      </c>
      <c r="Z119" s="84">
        <f>VLOOKUP($C119,Banco!$A$3:$AZ$322,HLOOKUP(Z$2,Banco!$A$1:$AZ$2,2,FALSE),FALSE)</f>
        <v>0</v>
      </c>
      <c r="AA119" s="84" t="str">
        <f>VLOOKUP($C119,Banco!$A$3:$AZ$322,HLOOKUP(AA$2,Banco!$A$1:$AZ$2,2,FALSE),FALSE)</f>
        <v>-</v>
      </c>
      <c r="AB119" s="84">
        <f>VLOOKUP($C119,Banco!$A$3:$AZ$322,HLOOKUP(AB$2,Banco!$A$1:$AZ$2,2,FALSE),FALSE)</f>
        <v>0</v>
      </c>
      <c r="AC119" s="84">
        <f>VLOOKUP($C119,Banco!$A$3:$AZ$322,HLOOKUP(AC$2,Banco!$A$1:$AZ$2,2,FALSE),FALSE)</f>
        <v>0</v>
      </c>
      <c r="AD119" s="84">
        <f>VLOOKUP($C119,Banco!$A$3:$AZ$322,HLOOKUP(AD$2,Banco!$A$1:$AZ$2,2,FALSE),FALSE)</f>
        <v>0</v>
      </c>
      <c r="AE119" s="84" t="str">
        <f>VLOOKUP($C119,Banco!$A$3:$AZ$322,HLOOKUP(AE$2,Banco!$A$1:$AZ$2,2,FALSE),FALSE)</f>
        <v>X</v>
      </c>
      <c r="AF119" s="84">
        <f>VLOOKUP($C119,Banco!$A$3:$AZ$322,HLOOKUP(AF$2,Banco!$A$1:$AZ$2,2,FALSE),FALSE)</f>
        <v>0</v>
      </c>
      <c r="AG119" s="84">
        <f>VLOOKUP($C119,Banco!$A$3:$AZ$322,HLOOKUP(AG$2,Banco!$A$1:$AZ$2,2,FALSE),FALSE)</f>
        <v>0</v>
      </c>
    </row>
    <row r="120" spans="1:33" x14ac:dyDescent="0.2">
      <c r="A120" s="420"/>
      <c r="B120" s="413"/>
      <c r="C120" s="162" t="s">
        <v>190</v>
      </c>
      <c r="D120" s="198" t="s">
        <v>524</v>
      </c>
      <c r="E120" s="25">
        <f>VLOOKUP($C120,Banco!$A$3:$AZ$322,HLOOKUP(E$2,Banco!$A$1:$AZ$2,2,FALSE),FALSE)</f>
        <v>2359</v>
      </c>
      <c r="F120" s="25">
        <f>VLOOKUP($C120,Banco!$A$3:$AZ$322,HLOOKUP(F$2,Banco!$A$1:$AZ$2,2,FALSE),FALSE)</f>
        <v>3450</v>
      </c>
      <c r="G120" s="25">
        <f>VLOOKUP($C120,Banco!$A$3:$AZ$322,HLOOKUP(G$2,Banco!$A$1:$AZ$2,2,FALSE),FALSE)</f>
        <v>2359</v>
      </c>
      <c r="H120" s="115">
        <f>VLOOKUP($C120,Banco!$A$3:$AZ$322,HLOOKUP(H$2,Banco!$A$1:$AZ$2,2,FALSE),FALSE)</f>
        <v>1</v>
      </c>
      <c r="I120" s="25">
        <f>VLOOKUP($C120,Banco!$A$3:$AZ$322,HLOOKUP(I$2,Banco!$A$1:$AZ$2,2,FALSE),FALSE)</f>
        <v>1</v>
      </c>
      <c r="J120" s="25">
        <f>VLOOKUP($C120,Banco!$A$3:$AZ$322,HLOOKUP(J$2,Banco!$A$1:$AZ$2,2,FALSE),FALSE)</f>
        <v>1</v>
      </c>
      <c r="K120" s="25">
        <f>VLOOKUP($C120,Banco!$A$3:$AZ$322,HLOOKUP(K$2,Banco!$A$1:$AZ$2,2,FALSE),FALSE)</f>
        <v>1</v>
      </c>
      <c r="L120" s="25">
        <f>VLOOKUP($C120,Banco!$A$3:$AZ$322,HLOOKUP(L$2,Banco!$A$1:$AZ$2,2,FALSE),FALSE)</f>
        <v>0</v>
      </c>
      <c r="M120" s="115">
        <f>VLOOKUP($C120,Banco!$A$3:$AZ$322,HLOOKUP(M$2,Banco!$A$1:$AZ$2,2,FALSE),FALSE)</f>
        <v>1</v>
      </c>
      <c r="N120" s="25">
        <f>VLOOKUP($C120,Banco!$A$3:$AZ$322,HLOOKUP(N$2,Banco!$A$1:$AZ$2,2,FALSE),FALSE)</f>
        <v>0</v>
      </c>
      <c r="O120" s="25">
        <f>VLOOKUP($C120,Banco!$A$3:$AZ$322,HLOOKUP(O$2,Banco!$A$1:$AZ$2,2,FALSE),FALSE)</f>
        <v>0</v>
      </c>
      <c r="P120" s="25">
        <f>VLOOKUP($C120,Banco!$A$3:$AZ$322,HLOOKUP(P$2,Banco!$A$1:$AZ$2,2,FALSE),FALSE)</f>
        <v>1</v>
      </c>
      <c r="Q120" s="25">
        <f>VLOOKUP($C120,Banco!$A$3:$AZ$322,HLOOKUP(Q$2,Banco!$A$1:$AZ$2,2,FALSE),FALSE)</f>
        <v>0</v>
      </c>
      <c r="R120" s="25">
        <f>VLOOKUP($C120,Banco!$A$3:$AZ$322,HLOOKUP(R$2,Banco!$A$1:$AZ$2,2,FALSE),FALSE)</f>
        <v>0</v>
      </c>
      <c r="S120" s="25">
        <f>VLOOKUP($C120,Banco!$A$3:$AZ$322,HLOOKUP(S$2,Banco!$A$1:$AZ$2,2,FALSE),FALSE)</f>
        <v>6</v>
      </c>
      <c r="T120" s="25">
        <f>VLOOKUP($C120,Banco!$A$3:$AZ$322,HLOOKUP(T$2,Banco!$A$1:$AZ$2,2,FALSE),FALSE)</f>
        <v>1</v>
      </c>
      <c r="U120" s="25" t="str">
        <f>VLOOKUP($C120,Banco!$A$3:$AZ$322,HLOOKUP(U$2,Banco!$A$1:$AZ$2,2,FALSE),FALSE)</f>
        <v>-</v>
      </c>
      <c r="V120" s="25">
        <f>VLOOKUP($C120,Banco!$A$3:$AZ$322,HLOOKUP(V$2,Banco!$A$1:$AZ$2,2,FALSE),FALSE)</f>
        <v>0</v>
      </c>
      <c r="W120" s="25">
        <f>VLOOKUP($C120,Banco!$A$3:$AZ$322,HLOOKUP(W$2,Banco!$A$1:$AZ$2,2,FALSE),FALSE)</f>
        <v>0</v>
      </c>
      <c r="X120" s="25">
        <f>VLOOKUP($C120,Banco!$A$3:$AZ$322,HLOOKUP(X$2,Banco!$A$1:$AZ$2,2,FALSE),FALSE)</f>
        <v>0</v>
      </c>
      <c r="Y120" s="79" t="str">
        <f>VLOOKUP($C120,Banco!$A$3:$AZ$322,HLOOKUP(Y$2,Banco!$A$1:$AZ$2,2,FALSE),FALSE)</f>
        <v>Ref. Lages</v>
      </c>
      <c r="Z120" s="79">
        <f>VLOOKUP($C120,Banco!$A$3:$AZ$322,HLOOKUP(Z$2,Banco!$A$1:$AZ$2,2,FALSE),FALSE)</f>
        <v>0</v>
      </c>
      <c r="AA120" s="79" t="str">
        <f>VLOOKUP($C120,Banco!$A$3:$AZ$322,HLOOKUP(AA$2,Banco!$A$1:$AZ$2,2,FALSE),FALSE)</f>
        <v>-</v>
      </c>
      <c r="AB120" s="79">
        <f>VLOOKUP($C120,Banco!$A$3:$AZ$322,HLOOKUP(AB$2,Banco!$A$1:$AZ$2,2,FALSE),FALSE)</f>
        <v>0</v>
      </c>
      <c r="AC120" s="79">
        <f>VLOOKUP($C120,Banco!$A$3:$AZ$322,HLOOKUP(AC$2,Banco!$A$1:$AZ$2,2,FALSE),FALSE)</f>
        <v>0</v>
      </c>
      <c r="AD120" s="79">
        <f>VLOOKUP($C120,Banco!$A$3:$AZ$322,HLOOKUP(AD$2,Banco!$A$1:$AZ$2,2,FALSE),FALSE)</f>
        <v>0</v>
      </c>
      <c r="AE120" s="79" t="str">
        <f>VLOOKUP($C120,Banco!$A$3:$AZ$322,HLOOKUP(AE$2,Banco!$A$1:$AZ$2,2,FALSE),FALSE)</f>
        <v>X</v>
      </c>
      <c r="AF120" s="79">
        <f>VLOOKUP($C120,Banco!$A$3:$AZ$322,HLOOKUP(AF$2,Banco!$A$1:$AZ$2,2,FALSE),FALSE)</f>
        <v>0</v>
      </c>
      <c r="AG120" s="79">
        <f>VLOOKUP($C120,Banco!$A$3:$AZ$322,HLOOKUP(AG$2,Banco!$A$1:$AZ$2,2,FALSE),FALSE)</f>
        <v>0</v>
      </c>
    </row>
    <row r="121" spans="1:33" x14ac:dyDescent="0.2">
      <c r="A121" s="420"/>
      <c r="B121" s="413"/>
      <c r="C121" s="169" t="s">
        <v>193</v>
      </c>
      <c r="D121" s="198" t="s">
        <v>524</v>
      </c>
      <c r="E121" s="28">
        <f>VLOOKUP($C121,Banco!$A$3:$AZ$322,HLOOKUP(E$2,Banco!$A$1:$AZ$2,2,FALSE),FALSE)</f>
        <v>2627</v>
      </c>
      <c r="F121" s="28">
        <f>VLOOKUP($C121,Banco!$A$3:$AZ$322,HLOOKUP(F$2,Banco!$A$1:$AZ$2,2,FALSE),FALSE)</f>
        <v>3450</v>
      </c>
      <c r="G121" s="28">
        <f>VLOOKUP($C121,Banco!$A$3:$AZ$322,HLOOKUP(G$2,Banco!$A$1:$AZ$2,2,FALSE),FALSE)</f>
        <v>2627</v>
      </c>
      <c r="H121" s="125">
        <f>VLOOKUP($C121,Banco!$A$3:$AZ$322,HLOOKUP(H$2,Banco!$A$1:$AZ$2,2,FALSE),FALSE)</f>
        <v>1</v>
      </c>
      <c r="I121" s="28">
        <f>VLOOKUP($C121,Banco!$A$3:$AZ$322,HLOOKUP(I$2,Banco!$A$1:$AZ$2,2,FALSE),FALSE)</f>
        <v>1</v>
      </c>
      <c r="J121" s="28">
        <f>VLOOKUP($C121,Banco!$A$3:$AZ$322,HLOOKUP(J$2,Banco!$A$1:$AZ$2,2,FALSE),FALSE)</f>
        <v>1</v>
      </c>
      <c r="K121" s="28">
        <f>VLOOKUP($C121,Banco!$A$3:$AZ$322,HLOOKUP(K$2,Banco!$A$1:$AZ$2,2,FALSE),FALSE)</f>
        <v>1</v>
      </c>
      <c r="L121" s="28">
        <f>VLOOKUP($C121,Banco!$A$3:$AZ$322,HLOOKUP(L$2,Banco!$A$1:$AZ$2,2,FALSE),FALSE)</f>
        <v>0</v>
      </c>
      <c r="M121" s="125">
        <f>VLOOKUP($C121,Banco!$A$3:$AZ$322,HLOOKUP(M$2,Banco!$A$1:$AZ$2,2,FALSE),FALSE)</f>
        <v>1</v>
      </c>
      <c r="N121" s="28">
        <f>VLOOKUP($C121,Banco!$A$3:$AZ$322,HLOOKUP(N$2,Banco!$A$1:$AZ$2,2,FALSE),FALSE)</f>
        <v>0</v>
      </c>
      <c r="O121" s="28">
        <f>VLOOKUP($C121,Banco!$A$3:$AZ$322,HLOOKUP(O$2,Banco!$A$1:$AZ$2,2,FALSE),FALSE)</f>
        <v>0</v>
      </c>
      <c r="P121" s="28">
        <f>VLOOKUP($C121,Banco!$A$3:$AZ$322,HLOOKUP(P$2,Banco!$A$1:$AZ$2,2,FALSE),FALSE)</f>
        <v>1</v>
      </c>
      <c r="Q121" s="28">
        <f>VLOOKUP($C121,Banco!$A$3:$AZ$322,HLOOKUP(Q$2,Banco!$A$1:$AZ$2,2,FALSE),FALSE)</f>
        <v>0</v>
      </c>
      <c r="R121" s="28">
        <f>VLOOKUP($C121,Banco!$A$3:$AZ$322,HLOOKUP(R$2,Banco!$A$1:$AZ$2,2,FALSE),FALSE)</f>
        <v>0</v>
      </c>
      <c r="S121" s="28">
        <f>VLOOKUP($C121,Banco!$A$3:$AZ$322,HLOOKUP(S$2,Banco!$A$1:$AZ$2,2,FALSE),FALSE)</f>
        <v>6</v>
      </c>
      <c r="T121" s="28">
        <f>VLOOKUP($C121,Banco!$A$3:$AZ$322,HLOOKUP(T$2,Banco!$A$1:$AZ$2,2,FALSE),FALSE)</f>
        <v>6</v>
      </c>
      <c r="U121" s="28" t="str">
        <f>VLOOKUP($C121,Banco!$A$3:$AZ$322,HLOOKUP(U$2,Banco!$A$1:$AZ$2,2,FALSE),FALSE)</f>
        <v>-</v>
      </c>
      <c r="V121" s="28">
        <f>VLOOKUP($C121,Banco!$A$3:$AZ$322,HLOOKUP(V$2,Banco!$A$1:$AZ$2,2,FALSE),FALSE)</f>
        <v>0</v>
      </c>
      <c r="W121" s="28">
        <f>VLOOKUP($C121,Banco!$A$3:$AZ$322,HLOOKUP(W$2,Banco!$A$1:$AZ$2,2,FALSE),FALSE)</f>
        <v>0</v>
      </c>
      <c r="X121" s="28">
        <f>VLOOKUP($C121,Banco!$A$3:$AZ$322,HLOOKUP(X$2,Banco!$A$1:$AZ$2,2,FALSE),FALSE)</f>
        <v>1</v>
      </c>
      <c r="Y121" s="84" t="str">
        <f>VLOOKUP($C121,Banco!$A$3:$AZ$322,HLOOKUP(Y$2,Banco!$A$1:$AZ$2,2,FALSE),FALSE)</f>
        <v>Ref. Lages</v>
      </c>
      <c r="Z121" s="84">
        <f>VLOOKUP($C121,Banco!$A$3:$AZ$322,HLOOKUP(Z$2,Banco!$A$1:$AZ$2,2,FALSE),FALSE)</f>
        <v>0</v>
      </c>
      <c r="AA121" s="84" t="str">
        <f>VLOOKUP($C121,Banco!$A$3:$AZ$322,HLOOKUP(AA$2,Banco!$A$1:$AZ$2,2,FALSE),FALSE)</f>
        <v>-</v>
      </c>
      <c r="AB121" s="84">
        <f>VLOOKUP($C121,Banco!$A$3:$AZ$322,HLOOKUP(AB$2,Banco!$A$1:$AZ$2,2,FALSE),FALSE)</f>
        <v>0</v>
      </c>
      <c r="AC121" s="84">
        <f>VLOOKUP($C121,Banco!$A$3:$AZ$322,HLOOKUP(AC$2,Banco!$A$1:$AZ$2,2,FALSE),FALSE)</f>
        <v>0</v>
      </c>
      <c r="AD121" s="84">
        <f>VLOOKUP($C121,Banco!$A$3:$AZ$322,HLOOKUP(AD$2,Banco!$A$1:$AZ$2,2,FALSE),FALSE)</f>
        <v>0</v>
      </c>
      <c r="AE121" s="84" t="str">
        <f>VLOOKUP($C121,Banco!$A$3:$AZ$322,HLOOKUP(AE$2,Banco!$A$1:$AZ$2,2,FALSE),FALSE)</f>
        <v>X</v>
      </c>
      <c r="AF121" s="84">
        <f>VLOOKUP($C121,Banco!$A$3:$AZ$322,HLOOKUP(AF$2,Banco!$A$1:$AZ$2,2,FALSE),FALSE)</f>
        <v>0</v>
      </c>
      <c r="AG121" s="84">
        <f>VLOOKUP($C121,Banco!$A$3:$AZ$322,HLOOKUP(AG$2,Banco!$A$1:$AZ$2,2,FALSE),FALSE)</f>
        <v>0</v>
      </c>
    </row>
    <row r="122" spans="1:33" x14ac:dyDescent="0.2">
      <c r="A122" s="420"/>
      <c r="B122" s="413"/>
      <c r="C122" s="162" t="s">
        <v>209</v>
      </c>
      <c r="D122" s="198" t="s">
        <v>524</v>
      </c>
      <c r="E122" s="25">
        <f>VLOOKUP($C122,Banco!$A$3:$AZ$322,HLOOKUP(E$2,Banco!$A$1:$AZ$2,2,FALSE),FALSE)</f>
        <v>4682</v>
      </c>
      <c r="F122" s="25">
        <f>VLOOKUP($C122,Banco!$A$3:$AZ$322,HLOOKUP(F$2,Banco!$A$1:$AZ$2,2,FALSE),FALSE)</f>
        <v>6900</v>
      </c>
      <c r="G122" s="25">
        <f>VLOOKUP($C122,Banco!$A$3:$AZ$322,HLOOKUP(G$2,Banco!$A$1:$AZ$2,2,FALSE),FALSE)</f>
        <v>4682</v>
      </c>
      <c r="H122" s="115">
        <f>VLOOKUP($C122,Banco!$A$3:$AZ$322,HLOOKUP(H$2,Banco!$A$1:$AZ$2,2,FALSE),FALSE)</f>
        <v>1</v>
      </c>
      <c r="I122" s="25">
        <f>VLOOKUP($C122,Banco!$A$3:$AZ$322,HLOOKUP(I$2,Banco!$A$1:$AZ$2,2,FALSE),FALSE)</f>
        <v>2</v>
      </c>
      <c r="J122" s="25">
        <f>VLOOKUP($C122,Banco!$A$3:$AZ$322,HLOOKUP(J$2,Banco!$A$1:$AZ$2,2,FALSE),FALSE)</f>
        <v>2</v>
      </c>
      <c r="K122" s="25">
        <f>VLOOKUP($C122,Banco!$A$3:$AZ$322,HLOOKUP(K$2,Banco!$A$1:$AZ$2,2,FALSE),FALSE)</f>
        <v>2</v>
      </c>
      <c r="L122" s="25">
        <f>VLOOKUP($C122,Banco!$A$3:$AZ$322,HLOOKUP(L$2,Banco!$A$1:$AZ$2,2,FALSE),FALSE)</f>
        <v>0</v>
      </c>
      <c r="M122" s="115">
        <f>VLOOKUP($C122,Banco!$A$3:$AZ$322,HLOOKUP(M$2,Banco!$A$1:$AZ$2,2,FALSE),FALSE)</f>
        <v>1</v>
      </c>
      <c r="N122" s="25">
        <f>VLOOKUP($C122,Banco!$A$3:$AZ$322,HLOOKUP(N$2,Banco!$A$1:$AZ$2,2,FALSE),FALSE)</f>
        <v>0</v>
      </c>
      <c r="O122" s="25">
        <f>VLOOKUP($C122,Banco!$A$3:$AZ$322,HLOOKUP(O$2,Banco!$A$1:$AZ$2,2,FALSE),FALSE)</f>
        <v>0</v>
      </c>
      <c r="P122" s="25">
        <f>VLOOKUP($C122,Banco!$A$3:$AZ$322,HLOOKUP(P$2,Banco!$A$1:$AZ$2,2,FALSE),FALSE)</f>
        <v>2</v>
      </c>
      <c r="Q122" s="25">
        <f>VLOOKUP($C122,Banco!$A$3:$AZ$322,HLOOKUP(Q$2,Banco!$A$1:$AZ$2,2,FALSE),FALSE)</f>
        <v>1</v>
      </c>
      <c r="R122" s="25">
        <f>VLOOKUP($C122,Banco!$A$3:$AZ$322,HLOOKUP(R$2,Banco!$A$1:$AZ$2,2,FALSE),FALSE)</f>
        <v>1</v>
      </c>
      <c r="S122" s="25">
        <f>VLOOKUP($C122,Banco!$A$3:$AZ$322,HLOOKUP(S$2,Banco!$A$1:$AZ$2,2,FALSE),FALSE)</f>
        <v>12</v>
      </c>
      <c r="T122" s="25">
        <f>VLOOKUP($C122,Banco!$A$3:$AZ$322,HLOOKUP(T$2,Banco!$A$1:$AZ$2,2,FALSE),FALSE)</f>
        <v>13</v>
      </c>
      <c r="U122" s="25" t="str">
        <f>VLOOKUP($C122,Banco!$A$3:$AZ$322,HLOOKUP(U$2,Banco!$A$1:$AZ$2,2,FALSE),FALSE)</f>
        <v>-</v>
      </c>
      <c r="V122" s="25">
        <f>VLOOKUP($C122,Banco!$A$3:$AZ$322,HLOOKUP(V$2,Banco!$A$1:$AZ$2,2,FALSE),FALSE)</f>
        <v>0</v>
      </c>
      <c r="W122" s="25">
        <f>VLOOKUP($C122,Banco!$A$3:$AZ$322,HLOOKUP(W$2,Banco!$A$1:$AZ$2,2,FALSE),FALSE)</f>
        <v>0</v>
      </c>
      <c r="X122" s="25">
        <f>VLOOKUP($C122,Banco!$A$3:$AZ$322,HLOOKUP(X$2,Banco!$A$1:$AZ$2,2,FALSE),FALSE)</f>
        <v>0</v>
      </c>
      <c r="Y122" s="79" t="str">
        <f>VLOOKUP($C122,Banco!$A$3:$AZ$322,HLOOKUP(Y$2,Banco!$A$1:$AZ$2,2,FALSE),FALSE)</f>
        <v>Ref. Lages</v>
      </c>
      <c r="Z122" s="79">
        <f>VLOOKUP($C122,Banco!$A$3:$AZ$322,HLOOKUP(Z$2,Banco!$A$1:$AZ$2,2,FALSE),FALSE)</f>
        <v>0</v>
      </c>
      <c r="AA122" s="79" t="str">
        <f>VLOOKUP($C122,Banco!$A$3:$AZ$322,HLOOKUP(AA$2,Banco!$A$1:$AZ$2,2,FALSE),FALSE)</f>
        <v>-</v>
      </c>
      <c r="AB122" s="79">
        <f>VLOOKUP($C122,Banco!$A$3:$AZ$322,HLOOKUP(AB$2,Banco!$A$1:$AZ$2,2,FALSE),FALSE)</f>
        <v>1</v>
      </c>
      <c r="AC122" s="79">
        <f>VLOOKUP($C122,Banco!$A$3:$AZ$322,HLOOKUP(AC$2,Banco!$A$1:$AZ$2,2,FALSE),FALSE)</f>
        <v>0</v>
      </c>
      <c r="AD122" s="79">
        <f>VLOOKUP($C122,Banco!$A$3:$AZ$322,HLOOKUP(AD$2,Banco!$A$1:$AZ$2,2,FALSE),FALSE)</f>
        <v>0</v>
      </c>
      <c r="AE122" s="79" t="str">
        <f>VLOOKUP($C122,Banco!$A$3:$AZ$322,HLOOKUP(AE$2,Banco!$A$1:$AZ$2,2,FALSE),FALSE)</f>
        <v>X</v>
      </c>
      <c r="AF122" s="79">
        <f>VLOOKUP($C122,Banco!$A$3:$AZ$322,HLOOKUP(AF$2,Banco!$A$1:$AZ$2,2,FALSE),FALSE)</f>
        <v>0</v>
      </c>
      <c r="AG122" s="79">
        <f>VLOOKUP($C122,Banco!$A$3:$AZ$322,HLOOKUP(AG$2,Banco!$A$1:$AZ$2,2,FALSE),FALSE)</f>
        <v>0</v>
      </c>
    </row>
    <row r="123" spans="1:33" x14ac:dyDescent="0.2">
      <c r="A123" s="420"/>
      <c r="B123" s="413"/>
      <c r="C123" s="169" t="s">
        <v>229</v>
      </c>
      <c r="D123" s="198" t="s">
        <v>524</v>
      </c>
      <c r="E123" s="28">
        <f>VLOOKUP($C123,Banco!$A$3:$AZ$322,HLOOKUP(E$2,Banco!$A$1:$AZ$2,2,FALSE),FALSE)</f>
        <v>2483</v>
      </c>
      <c r="F123" s="28">
        <f>VLOOKUP($C123,Banco!$A$3:$AZ$322,HLOOKUP(F$2,Banco!$A$1:$AZ$2,2,FALSE),FALSE)</f>
        <v>0</v>
      </c>
      <c r="G123" s="28">
        <f>VLOOKUP($C123,Banco!$A$3:$AZ$322,HLOOKUP(G$2,Banco!$A$1:$AZ$2,2,FALSE),FALSE)</f>
        <v>0</v>
      </c>
      <c r="H123" s="125">
        <f>VLOOKUP($C123,Banco!$A$3:$AZ$322,HLOOKUP(H$2,Banco!$A$1:$AZ$2,2,FALSE),FALSE)</f>
        <v>0</v>
      </c>
      <c r="I123" s="28">
        <f>VLOOKUP($C123,Banco!$A$3:$AZ$322,HLOOKUP(I$2,Banco!$A$1:$AZ$2,2,FALSE),FALSE)</f>
        <v>1</v>
      </c>
      <c r="J123" s="28">
        <f>VLOOKUP($C123,Banco!$A$3:$AZ$322,HLOOKUP(J$2,Banco!$A$1:$AZ$2,2,FALSE),FALSE)</f>
        <v>0</v>
      </c>
      <c r="K123" s="28">
        <f>VLOOKUP($C123,Banco!$A$3:$AZ$322,HLOOKUP(K$2,Banco!$A$1:$AZ$2,2,FALSE),FALSE)</f>
        <v>1</v>
      </c>
      <c r="L123" s="28">
        <f>VLOOKUP($C123,Banco!$A$3:$AZ$322,HLOOKUP(L$2,Banco!$A$1:$AZ$2,2,FALSE),FALSE)</f>
        <v>0</v>
      </c>
      <c r="M123" s="125">
        <f>VLOOKUP($C123,Banco!$A$3:$AZ$322,HLOOKUP(M$2,Banco!$A$1:$AZ$2,2,FALSE),FALSE)</f>
        <v>1</v>
      </c>
      <c r="N123" s="28">
        <f>VLOOKUP($C123,Banco!$A$3:$AZ$322,HLOOKUP(N$2,Banco!$A$1:$AZ$2,2,FALSE),FALSE)</f>
        <v>0</v>
      </c>
      <c r="O123" s="28">
        <f>VLOOKUP($C123,Banco!$A$3:$AZ$322,HLOOKUP(O$2,Banco!$A$1:$AZ$2,2,FALSE),FALSE)</f>
        <v>0</v>
      </c>
      <c r="P123" s="28">
        <f>VLOOKUP($C123,Banco!$A$3:$AZ$322,HLOOKUP(P$2,Banco!$A$1:$AZ$2,2,FALSE),FALSE)</f>
        <v>1</v>
      </c>
      <c r="Q123" s="28">
        <f>VLOOKUP($C123,Banco!$A$3:$AZ$322,HLOOKUP(Q$2,Banco!$A$1:$AZ$2,2,FALSE),FALSE)</f>
        <v>0</v>
      </c>
      <c r="R123" s="28">
        <f>VLOOKUP($C123,Banco!$A$3:$AZ$322,HLOOKUP(R$2,Banco!$A$1:$AZ$2,2,FALSE),FALSE)</f>
        <v>0</v>
      </c>
      <c r="S123" s="28">
        <f>VLOOKUP($C123,Banco!$A$3:$AZ$322,HLOOKUP(S$2,Banco!$A$1:$AZ$2,2,FALSE),FALSE)</f>
        <v>6</v>
      </c>
      <c r="T123" s="28">
        <f>VLOOKUP($C123,Banco!$A$3:$AZ$322,HLOOKUP(T$2,Banco!$A$1:$AZ$2,2,FALSE),FALSE)</f>
        <v>6</v>
      </c>
      <c r="U123" s="28" t="str">
        <f>VLOOKUP($C123,Banco!$A$3:$AZ$322,HLOOKUP(U$2,Banco!$A$1:$AZ$2,2,FALSE),FALSE)</f>
        <v>-</v>
      </c>
      <c r="V123" s="28">
        <f>VLOOKUP($C123,Banco!$A$3:$AZ$322,HLOOKUP(V$2,Banco!$A$1:$AZ$2,2,FALSE),FALSE)</f>
        <v>0</v>
      </c>
      <c r="W123" s="28">
        <f>VLOOKUP($C123,Banco!$A$3:$AZ$322,HLOOKUP(W$2,Banco!$A$1:$AZ$2,2,FALSE),FALSE)</f>
        <v>0</v>
      </c>
      <c r="X123" s="28">
        <f>VLOOKUP($C123,Banco!$A$3:$AZ$322,HLOOKUP(X$2,Banco!$A$1:$AZ$2,2,FALSE),FALSE)</f>
        <v>1</v>
      </c>
      <c r="Y123" s="84" t="str">
        <f>VLOOKUP($C123,Banco!$A$3:$AZ$322,HLOOKUP(Y$2,Banco!$A$1:$AZ$2,2,FALSE),FALSE)</f>
        <v>Ref. São Joaquim</v>
      </c>
      <c r="Z123" s="84">
        <f>VLOOKUP($C123,Banco!$A$3:$AZ$322,HLOOKUP(Z$2,Banco!$A$1:$AZ$2,2,FALSE),FALSE)</f>
        <v>0</v>
      </c>
      <c r="AA123" s="84" t="str">
        <f>VLOOKUP($C123,Banco!$A$3:$AZ$322,HLOOKUP(AA$2,Banco!$A$1:$AZ$2,2,FALSE),FALSE)</f>
        <v>-</v>
      </c>
      <c r="AB123" s="84">
        <f>VLOOKUP($C123,Banco!$A$3:$AZ$322,HLOOKUP(AB$2,Banco!$A$1:$AZ$2,2,FALSE),FALSE)</f>
        <v>1</v>
      </c>
      <c r="AC123" s="84">
        <f>VLOOKUP($C123,Banco!$A$3:$AZ$322,HLOOKUP(AC$2,Banco!$A$1:$AZ$2,2,FALSE),FALSE)</f>
        <v>1</v>
      </c>
      <c r="AD123" s="84">
        <f>VLOOKUP($C123,Banco!$A$3:$AZ$322,HLOOKUP(AD$2,Banco!$A$1:$AZ$2,2,FALSE),FALSE)</f>
        <v>0</v>
      </c>
      <c r="AE123" s="84" t="str">
        <f>VLOOKUP($C123,Banco!$A$3:$AZ$322,HLOOKUP(AE$2,Banco!$A$1:$AZ$2,2,FALSE),FALSE)</f>
        <v>X</v>
      </c>
      <c r="AF123" s="84">
        <f>VLOOKUP($C123,Banco!$A$3:$AZ$322,HLOOKUP(AF$2,Banco!$A$1:$AZ$2,2,FALSE),FALSE)</f>
        <v>0</v>
      </c>
      <c r="AG123" s="84">
        <f>VLOOKUP($C123,Banco!$A$3:$AZ$322,HLOOKUP(AG$2,Banco!$A$1:$AZ$2,2,FALSE),FALSE)</f>
        <v>0</v>
      </c>
    </row>
    <row r="124" spans="1:33" x14ac:dyDescent="0.2">
      <c r="A124" s="420"/>
      <c r="B124" s="413"/>
      <c r="C124" s="162" t="s">
        <v>256</v>
      </c>
      <c r="D124" s="198" t="s">
        <v>524</v>
      </c>
      <c r="E124" s="25">
        <f>VLOOKUP($C124,Banco!$A$3:$AZ$322,HLOOKUP(E$2,Banco!$A$1:$AZ$2,2,FALSE),FALSE)</f>
        <v>26952</v>
      </c>
      <c r="F124" s="25">
        <f>VLOOKUP($C124,Banco!$A$3:$AZ$322,HLOOKUP(F$2,Banco!$A$1:$AZ$2,2,FALSE),FALSE)</f>
        <v>24150</v>
      </c>
      <c r="G124" s="25">
        <f>VLOOKUP($C124,Banco!$A$3:$AZ$322,HLOOKUP(G$2,Banco!$A$1:$AZ$2,2,FALSE),FALSE)</f>
        <v>24150</v>
      </c>
      <c r="H124" s="115">
        <f>VLOOKUP($C124,Banco!$A$3:$AZ$322,HLOOKUP(H$2,Banco!$A$1:$AZ$2,2,FALSE),FALSE)</f>
        <v>0.89603739982190556</v>
      </c>
      <c r="I124" s="25">
        <f>VLOOKUP($C124,Banco!$A$3:$AZ$322,HLOOKUP(I$2,Banco!$A$1:$AZ$2,2,FALSE),FALSE)</f>
        <v>13</v>
      </c>
      <c r="J124" s="25">
        <f>VLOOKUP($C124,Banco!$A$3:$AZ$322,HLOOKUP(J$2,Banco!$A$1:$AZ$2,2,FALSE),FALSE)</f>
        <v>7</v>
      </c>
      <c r="K124" s="25">
        <f>VLOOKUP($C124,Banco!$A$3:$AZ$322,HLOOKUP(K$2,Banco!$A$1:$AZ$2,2,FALSE),FALSE)</f>
        <v>1</v>
      </c>
      <c r="L124" s="25">
        <f>VLOOKUP($C124,Banco!$A$3:$AZ$322,HLOOKUP(L$2,Banco!$A$1:$AZ$2,2,FALSE),FALSE)</f>
        <v>0</v>
      </c>
      <c r="M124" s="115">
        <f>VLOOKUP($C124,Banco!$A$3:$AZ$322,HLOOKUP(M$2,Banco!$A$1:$AZ$2,2,FALSE),FALSE)</f>
        <v>0.61619999999999997</v>
      </c>
      <c r="N124" s="25">
        <f>VLOOKUP($C124,Banco!$A$3:$AZ$322,HLOOKUP(N$2,Banco!$A$1:$AZ$2,2,FALSE),FALSE)</f>
        <v>0</v>
      </c>
      <c r="O124" s="25">
        <f>VLOOKUP($C124,Banco!$A$3:$AZ$322,HLOOKUP(O$2,Banco!$A$1:$AZ$2,2,FALSE),FALSE)</f>
        <v>0</v>
      </c>
      <c r="P124" s="25">
        <f>VLOOKUP($C124,Banco!$A$3:$AZ$322,HLOOKUP(P$2,Banco!$A$1:$AZ$2,2,FALSE),FALSE)</f>
        <v>5</v>
      </c>
      <c r="Q124" s="25">
        <f>VLOOKUP($C124,Banco!$A$3:$AZ$322,HLOOKUP(Q$2,Banco!$A$1:$AZ$2,2,FALSE),FALSE)</f>
        <v>1</v>
      </c>
      <c r="R124" s="25">
        <f>VLOOKUP($C124,Banco!$A$3:$AZ$322,HLOOKUP(R$2,Banco!$A$1:$AZ$2,2,FALSE),FALSE)</f>
        <v>1</v>
      </c>
      <c r="S124" s="25">
        <f>VLOOKUP($C124,Banco!$A$3:$AZ$322,HLOOKUP(S$2,Banco!$A$1:$AZ$2,2,FALSE),FALSE)</f>
        <v>66</v>
      </c>
      <c r="T124" s="25">
        <f>VLOOKUP($C124,Banco!$A$3:$AZ$322,HLOOKUP(T$2,Banco!$A$1:$AZ$2,2,FALSE),FALSE)</f>
        <v>49</v>
      </c>
      <c r="U124" s="25" t="str">
        <f>VLOOKUP($C124,Banco!$A$3:$AZ$322,HLOOKUP(U$2,Banco!$A$1:$AZ$2,2,FALSE),FALSE)</f>
        <v>-</v>
      </c>
      <c r="V124" s="25">
        <f>VLOOKUP($C124,Banco!$A$3:$AZ$322,HLOOKUP(V$2,Banco!$A$1:$AZ$2,2,FALSE),FALSE)</f>
        <v>0</v>
      </c>
      <c r="W124" s="25">
        <f>VLOOKUP($C124,Banco!$A$3:$AZ$322,HLOOKUP(W$2,Banco!$A$1:$AZ$2,2,FALSE),FALSE)</f>
        <v>0</v>
      </c>
      <c r="X124" s="25">
        <f>VLOOKUP($C124,Banco!$A$3:$AZ$322,HLOOKUP(X$2,Banco!$A$1:$AZ$2,2,FALSE),FALSE)</f>
        <v>0</v>
      </c>
      <c r="Y124" s="79" t="str">
        <f>VLOOKUP($C124,Banco!$A$3:$AZ$322,HLOOKUP(Y$2,Banco!$A$1:$AZ$2,2,FALSE),FALSE)</f>
        <v>Sede São Joaquim</v>
      </c>
      <c r="Z124" s="79">
        <f>VLOOKUP($C124,Banco!$A$3:$AZ$322,HLOOKUP(Z$2,Banco!$A$1:$AZ$2,2,FALSE),FALSE)</f>
        <v>0</v>
      </c>
      <c r="AA124" s="79" t="str">
        <f>VLOOKUP($C124,Banco!$A$3:$AZ$322,HLOOKUP(AA$2,Banco!$A$1:$AZ$2,2,FALSE),FALSE)</f>
        <v>CAPS I</v>
      </c>
      <c r="AB124" s="79">
        <f>VLOOKUP($C124,Banco!$A$3:$AZ$322,HLOOKUP(AB$2,Banco!$A$1:$AZ$2,2,FALSE),FALSE)</f>
        <v>0</v>
      </c>
      <c r="AC124" s="79">
        <f>VLOOKUP($C124,Banco!$A$3:$AZ$322,HLOOKUP(AC$2,Banco!$A$1:$AZ$2,2,FALSE),FALSE)</f>
        <v>1</v>
      </c>
      <c r="AD124" s="79">
        <f>VLOOKUP($C124,Banco!$A$3:$AZ$322,HLOOKUP(AD$2,Banco!$A$1:$AZ$2,2,FALSE),FALSE)</f>
        <v>0</v>
      </c>
      <c r="AE124" s="79" t="str">
        <f>VLOOKUP($C124,Banco!$A$3:$AZ$322,HLOOKUP(AE$2,Banco!$A$1:$AZ$2,2,FALSE),FALSE)</f>
        <v>X</v>
      </c>
      <c r="AF124" s="79">
        <f>VLOOKUP($C124,Banco!$A$3:$AZ$322,HLOOKUP(AF$2,Banco!$A$1:$AZ$2,2,FALSE),FALSE)</f>
        <v>0</v>
      </c>
      <c r="AG124" s="79">
        <f>VLOOKUP($C124,Banco!$A$3:$AZ$322,HLOOKUP(AG$2,Banco!$A$1:$AZ$2,2,FALSE),FALSE)</f>
        <v>0</v>
      </c>
    </row>
    <row r="125" spans="1:33" x14ac:dyDescent="0.2">
      <c r="A125" s="420"/>
      <c r="B125" s="413"/>
      <c r="C125" s="169" t="s">
        <v>259</v>
      </c>
      <c r="D125" s="198" t="s">
        <v>524</v>
      </c>
      <c r="E125" s="28">
        <f>VLOOKUP($C125,Banco!$A$3:$AZ$322,HLOOKUP(E$2,Banco!$A$1:$AZ$2,2,FALSE),FALSE)</f>
        <v>8295</v>
      </c>
      <c r="F125" s="28">
        <f>VLOOKUP($C125,Banco!$A$3:$AZ$322,HLOOKUP(F$2,Banco!$A$1:$AZ$2,2,FALSE),FALSE)</f>
        <v>6900</v>
      </c>
      <c r="G125" s="28">
        <f>VLOOKUP($C125,Banco!$A$3:$AZ$322,HLOOKUP(G$2,Banco!$A$1:$AZ$2,2,FALSE),FALSE)</f>
        <v>6900</v>
      </c>
      <c r="H125" s="125">
        <f>VLOOKUP($C125,Banco!$A$3:$AZ$322,HLOOKUP(H$2,Banco!$A$1:$AZ$2,2,FALSE),FALSE)</f>
        <v>0.83182640144665465</v>
      </c>
      <c r="I125" s="28">
        <f>VLOOKUP($C125,Banco!$A$3:$AZ$322,HLOOKUP(I$2,Banco!$A$1:$AZ$2,2,FALSE),FALSE)</f>
        <v>4</v>
      </c>
      <c r="J125" s="28">
        <f>VLOOKUP($C125,Banco!$A$3:$AZ$322,HLOOKUP(J$2,Banco!$A$1:$AZ$2,2,FALSE),FALSE)</f>
        <v>2</v>
      </c>
      <c r="K125" s="28">
        <f>VLOOKUP($C125,Banco!$A$3:$AZ$322,HLOOKUP(K$2,Banco!$A$1:$AZ$2,2,FALSE),FALSE)</f>
        <v>7</v>
      </c>
      <c r="L125" s="28">
        <f>VLOOKUP($C125,Banco!$A$3:$AZ$322,HLOOKUP(L$2,Banco!$A$1:$AZ$2,2,FALSE),FALSE)</f>
        <v>0</v>
      </c>
      <c r="M125" s="125">
        <f>VLOOKUP($C125,Banco!$A$3:$AZ$322,HLOOKUP(M$2,Banco!$A$1:$AZ$2,2,FALSE),FALSE)</f>
        <v>0.88980000000000004</v>
      </c>
      <c r="N125" s="28">
        <f>VLOOKUP($C125,Banco!$A$3:$AZ$322,HLOOKUP(N$2,Banco!$A$1:$AZ$2,2,FALSE),FALSE)</f>
        <v>0</v>
      </c>
      <c r="O125" s="28">
        <f>VLOOKUP($C125,Banco!$A$3:$AZ$322,HLOOKUP(O$2,Banco!$A$1:$AZ$2,2,FALSE),FALSE)</f>
        <v>0</v>
      </c>
      <c r="P125" s="28">
        <f>VLOOKUP($C125,Banco!$A$3:$AZ$322,HLOOKUP(P$2,Banco!$A$1:$AZ$2,2,FALSE),FALSE)</f>
        <v>2</v>
      </c>
      <c r="Q125" s="28">
        <f>VLOOKUP($C125,Banco!$A$3:$AZ$322,HLOOKUP(Q$2,Banco!$A$1:$AZ$2,2,FALSE),FALSE)</f>
        <v>0</v>
      </c>
      <c r="R125" s="28">
        <f>VLOOKUP($C125,Banco!$A$3:$AZ$322,HLOOKUP(R$2,Banco!$A$1:$AZ$2,2,FALSE),FALSE)</f>
        <v>0</v>
      </c>
      <c r="S125" s="28">
        <f>VLOOKUP($C125,Banco!$A$3:$AZ$322,HLOOKUP(S$2,Banco!$A$1:$AZ$2,2,FALSE),FALSE)</f>
        <v>22</v>
      </c>
      <c r="T125" s="28">
        <f>VLOOKUP($C125,Banco!$A$3:$AZ$322,HLOOKUP(T$2,Banco!$A$1:$AZ$2,2,FALSE),FALSE)</f>
        <v>18</v>
      </c>
      <c r="U125" s="28" t="str">
        <f>VLOOKUP($C125,Banco!$A$3:$AZ$322,HLOOKUP(U$2,Banco!$A$1:$AZ$2,2,FALSE),FALSE)</f>
        <v>-</v>
      </c>
      <c r="V125" s="28">
        <f>VLOOKUP($C125,Banco!$A$3:$AZ$322,HLOOKUP(V$2,Banco!$A$1:$AZ$2,2,FALSE),FALSE)</f>
        <v>0</v>
      </c>
      <c r="W125" s="28">
        <f>VLOOKUP($C125,Banco!$A$3:$AZ$322,HLOOKUP(W$2,Banco!$A$1:$AZ$2,2,FALSE),FALSE)</f>
        <v>0</v>
      </c>
      <c r="X125" s="28">
        <f>VLOOKUP($C125,Banco!$A$3:$AZ$322,HLOOKUP(X$2,Banco!$A$1:$AZ$2,2,FALSE),FALSE)</f>
        <v>1</v>
      </c>
      <c r="Y125" s="84" t="str">
        <f>VLOOKUP($C125,Banco!$A$3:$AZ$322,HLOOKUP(Y$2,Banco!$A$1:$AZ$2,2,FALSE),FALSE)</f>
        <v>Ref. Lages</v>
      </c>
      <c r="Z125" s="84">
        <f>VLOOKUP($C125,Banco!$A$3:$AZ$322,HLOOKUP(Z$2,Banco!$A$1:$AZ$2,2,FALSE),FALSE)</f>
        <v>0</v>
      </c>
      <c r="AA125" s="84" t="str">
        <f>VLOOKUP($C125,Banco!$A$3:$AZ$322,HLOOKUP(AA$2,Banco!$A$1:$AZ$2,2,FALSE),FALSE)</f>
        <v>-</v>
      </c>
      <c r="AB125" s="84">
        <f>VLOOKUP($C125,Banco!$A$3:$AZ$322,HLOOKUP(AB$2,Banco!$A$1:$AZ$2,2,FALSE),FALSE)</f>
        <v>0</v>
      </c>
      <c r="AC125" s="84">
        <f>VLOOKUP($C125,Banco!$A$3:$AZ$322,HLOOKUP(AC$2,Banco!$A$1:$AZ$2,2,FALSE),FALSE)</f>
        <v>0</v>
      </c>
      <c r="AD125" s="84">
        <f>VLOOKUP($C125,Banco!$A$3:$AZ$322,HLOOKUP(AD$2,Banco!$A$1:$AZ$2,2,FALSE),FALSE)</f>
        <v>0</v>
      </c>
      <c r="AE125" s="84" t="str">
        <f>VLOOKUP($C125,Banco!$A$3:$AZ$322,HLOOKUP(AE$2,Banco!$A$1:$AZ$2,2,FALSE),FALSE)</f>
        <v>X</v>
      </c>
      <c r="AF125" s="84">
        <f>VLOOKUP($C125,Banco!$A$3:$AZ$322,HLOOKUP(AF$2,Banco!$A$1:$AZ$2,2,FALSE),FALSE)</f>
        <v>0</v>
      </c>
      <c r="AG125" s="84">
        <f>VLOOKUP($C125,Banco!$A$3:$AZ$322,HLOOKUP(AG$2,Banco!$A$1:$AZ$2,2,FALSE),FALSE)</f>
        <v>0</v>
      </c>
    </row>
    <row r="126" spans="1:33" x14ac:dyDescent="0.2">
      <c r="A126" s="420"/>
      <c r="B126" s="413"/>
      <c r="C126" s="162" t="s">
        <v>289</v>
      </c>
      <c r="D126" s="198" t="s">
        <v>524</v>
      </c>
      <c r="E126" s="25">
        <f>VLOOKUP($C126,Banco!$A$3:$AZ$322,HLOOKUP(E$2,Banco!$A$1:$AZ$2,2,FALSE),FALSE)</f>
        <v>11235</v>
      </c>
      <c r="F126" s="25">
        <f>VLOOKUP($C126,Banco!$A$3:$AZ$322,HLOOKUP(F$2,Banco!$A$1:$AZ$2,2,FALSE),FALSE)</f>
        <v>13800</v>
      </c>
      <c r="G126" s="25">
        <f>VLOOKUP($C126,Banco!$A$3:$AZ$322,HLOOKUP(G$2,Banco!$A$1:$AZ$2,2,FALSE),FALSE)</f>
        <v>11235</v>
      </c>
      <c r="H126" s="115">
        <f>VLOOKUP($C126,Banco!$A$3:$AZ$322,HLOOKUP(H$2,Banco!$A$1:$AZ$2,2,FALSE),FALSE)</f>
        <v>1</v>
      </c>
      <c r="I126" s="25">
        <f>VLOOKUP($C126,Banco!$A$3:$AZ$322,HLOOKUP(I$2,Banco!$A$1:$AZ$2,2,FALSE),FALSE)</f>
        <v>6</v>
      </c>
      <c r="J126" s="25">
        <f>VLOOKUP($C126,Banco!$A$3:$AZ$322,HLOOKUP(J$2,Banco!$A$1:$AZ$2,2,FALSE),FALSE)</f>
        <v>4</v>
      </c>
      <c r="K126" s="25">
        <f>VLOOKUP($C126,Banco!$A$3:$AZ$322,HLOOKUP(K$2,Banco!$A$1:$AZ$2,2,FALSE),FALSE)</f>
        <v>2</v>
      </c>
      <c r="L126" s="25">
        <f>VLOOKUP($C126,Banco!$A$3:$AZ$322,HLOOKUP(L$2,Banco!$A$1:$AZ$2,2,FALSE),FALSE)</f>
        <v>0</v>
      </c>
      <c r="M126" s="115">
        <f>VLOOKUP($C126,Banco!$A$3:$AZ$322,HLOOKUP(M$2,Banco!$A$1:$AZ$2,2,FALSE),FALSE)</f>
        <v>0.61199999999999999</v>
      </c>
      <c r="N126" s="25">
        <f>VLOOKUP($C126,Banco!$A$3:$AZ$322,HLOOKUP(N$2,Banco!$A$1:$AZ$2,2,FALSE),FALSE)</f>
        <v>0</v>
      </c>
      <c r="O126" s="25">
        <f>VLOOKUP($C126,Banco!$A$3:$AZ$322,HLOOKUP(O$2,Banco!$A$1:$AZ$2,2,FALSE),FALSE)</f>
        <v>0</v>
      </c>
      <c r="P126" s="25">
        <f>VLOOKUP($C126,Banco!$A$3:$AZ$322,HLOOKUP(P$2,Banco!$A$1:$AZ$2,2,FALSE),FALSE)</f>
        <v>4</v>
      </c>
      <c r="Q126" s="25">
        <f>VLOOKUP($C126,Banco!$A$3:$AZ$322,HLOOKUP(Q$2,Banco!$A$1:$AZ$2,2,FALSE),FALSE)</f>
        <v>0</v>
      </c>
      <c r="R126" s="25">
        <f>VLOOKUP($C126,Banco!$A$3:$AZ$322,HLOOKUP(R$2,Banco!$A$1:$AZ$2,2,FALSE),FALSE)</f>
        <v>0</v>
      </c>
      <c r="S126" s="25">
        <f>VLOOKUP($C126,Banco!$A$3:$AZ$322,HLOOKUP(S$2,Banco!$A$1:$AZ$2,2,FALSE),FALSE)</f>
        <v>28</v>
      </c>
      <c r="T126" s="25">
        <f>VLOOKUP($C126,Banco!$A$3:$AZ$322,HLOOKUP(T$2,Banco!$A$1:$AZ$2,2,FALSE),FALSE)</f>
        <v>27</v>
      </c>
      <c r="U126" s="25" t="str">
        <f>VLOOKUP($C126,Banco!$A$3:$AZ$322,HLOOKUP(U$2,Banco!$A$1:$AZ$2,2,FALSE),FALSE)</f>
        <v>-</v>
      </c>
      <c r="V126" s="25">
        <f>VLOOKUP($C126,Banco!$A$3:$AZ$322,HLOOKUP(V$2,Banco!$A$1:$AZ$2,2,FALSE),FALSE)</f>
        <v>0</v>
      </c>
      <c r="W126" s="25">
        <f>VLOOKUP($C126,Banco!$A$3:$AZ$322,HLOOKUP(W$2,Banco!$A$1:$AZ$2,2,FALSE),FALSE)</f>
        <v>1</v>
      </c>
      <c r="X126" s="25">
        <f>VLOOKUP($C126,Banco!$A$3:$AZ$322,HLOOKUP(X$2,Banco!$A$1:$AZ$2,2,FALSE),FALSE)</f>
        <v>0</v>
      </c>
      <c r="Y126" s="79" t="str">
        <f>VLOOKUP($C126,Banco!$A$3:$AZ$322,HLOOKUP(Y$2,Banco!$A$1:$AZ$2,2,FALSE),FALSE)</f>
        <v>Ref. São Joaquim</v>
      </c>
      <c r="Z126" s="79">
        <f>VLOOKUP($C126,Banco!$A$3:$AZ$322,HLOOKUP(Z$2,Banco!$A$1:$AZ$2,2,FALSE),FALSE)</f>
        <v>0</v>
      </c>
      <c r="AA126" s="79" t="str">
        <f>VLOOKUP($C126,Banco!$A$3:$AZ$322,HLOOKUP(AA$2,Banco!$A$1:$AZ$2,2,FALSE),FALSE)</f>
        <v>-</v>
      </c>
      <c r="AB126" s="79">
        <f>VLOOKUP($C126,Banco!$A$3:$AZ$322,HLOOKUP(AB$2,Banco!$A$1:$AZ$2,2,FALSE),FALSE)</f>
        <v>1</v>
      </c>
      <c r="AC126" s="79">
        <f>VLOOKUP($C126,Banco!$A$3:$AZ$322,HLOOKUP(AC$2,Banco!$A$1:$AZ$2,2,FALSE),FALSE)</f>
        <v>0</v>
      </c>
      <c r="AD126" s="79">
        <f>VLOOKUP($C126,Banco!$A$3:$AZ$322,HLOOKUP(AD$2,Banco!$A$1:$AZ$2,2,FALSE),FALSE)</f>
        <v>0</v>
      </c>
      <c r="AE126" s="79" t="str">
        <f>VLOOKUP($C126,Banco!$A$3:$AZ$322,HLOOKUP(AE$2,Banco!$A$1:$AZ$2,2,FALSE),FALSE)</f>
        <v>X</v>
      </c>
      <c r="AF126" s="79">
        <f>VLOOKUP($C126,Banco!$A$3:$AZ$322,HLOOKUP(AF$2,Banco!$A$1:$AZ$2,2,FALSE),FALSE)</f>
        <v>0</v>
      </c>
      <c r="AG126" s="79">
        <f>VLOOKUP($C126,Banco!$A$3:$AZ$322,HLOOKUP(AG$2,Banco!$A$1:$AZ$2,2,FALSE),FALSE)</f>
        <v>0</v>
      </c>
    </row>
    <row r="127" spans="1:33" ht="13.5" thickBot="1" x14ac:dyDescent="0.25">
      <c r="A127" s="420"/>
      <c r="B127" s="413"/>
      <c r="C127" s="170" t="s">
        <v>290</v>
      </c>
      <c r="D127" s="198" t="s">
        <v>524</v>
      </c>
      <c r="E127" s="29">
        <f>VLOOKUP($C127,Banco!$A$3:$AZ$322,HLOOKUP(E$2,Banco!$A$1:$AZ$2,2,FALSE),FALSE)</f>
        <v>2465</v>
      </c>
      <c r="F127" s="29">
        <f>VLOOKUP($C127,Banco!$A$3:$AZ$322,HLOOKUP(F$2,Banco!$A$1:$AZ$2,2,FALSE),FALSE)</f>
        <v>3450</v>
      </c>
      <c r="G127" s="29">
        <f>VLOOKUP($C127,Banco!$A$3:$AZ$322,HLOOKUP(G$2,Banco!$A$1:$AZ$2,2,FALSE),FALSE)</f>
        <v>2465</v>
      </c>
      <c r="H127" s="129">
        <f>VLOOKUP($C127,Banco!$A$3:$AZ$322,HLOOKUP(H$2,Banco!$A$1:$AZ$2,2,FALSE),FALSE)</f>
        <v>1</v>
      </c>
      <c r="I127" s="29">
        <f>VLOOKUP($C127,Banco!$A$3:$AZ$322,HLOOKUP(I$2,Banco!$A$1:$AZ$2,2,FALSE),FALSE)</f>
        <v>1</v>
      </c>
      <c r="J127" s="29">
        <f>VLOOKUP($C127,Banco!$A$3:$AZ$322,HLOOKUP(J$2,Banco!$A$1:$AZ$2,2,FALSE),FALSE)</f>
        <v>1</v>
      </c>
      <c r="K127" s="29">
        <f>VLOOKUP($C127,Banco!$A$3:$AZ$322,HLOOKUP(K$2,Banco!$A$1:$AZ$2,2,FALSE),FALSE)</f>
        <v>1</v>
      </c>
      <c r="L127" s="29">
        <f>VLOOKUP($C127,Banco!$A$3:$AZ$322,HLOOKUP(L$2,Banco!$A$1:$AZ$2,2,FALSE),FALSE)</f>
        <v>0</v>
      </c>
      <c r="M127" s="129">
        <f>VLOOKUP($C127,Banco!$A$3:$AZ$322,HLOOKUP(M$2,Banco!$A$1:$AZ$2,2,FALSE),FALSE)</f>
        <v>1</v>
      </c>
      <c r="N127" s="29">
        <f>VLOOKUP($C127,Banco!$A$3:$AZ$322,HLOOKUP(N$2,Banco!$A$1:$AZ$2,2,FALSE),FALSE)</f>
        <v>0</v>
      </c>
      <c r="O127" s="29">
        <f>VLOOKUP($C127,Banco!$A$3:$AZ$322,HLOOKUP(O$2,Banco!$A$1:$AZ$2,2,FALSE),FALSE)</f>
        <v>0</v>
      </c>
      <c r="P127" s="29">
        <f>VLOOKUP($C127,Banco!$A$3:$AZ$322,HLOOKUP(P$2,Banco!$A$1:$AZ$2,2,FALSE),FALSE)</f>
        <v>1</v>
      </c>
      <c r="Q127" s="29">
        <f>VLOOKUP($C127,Banco!$A$3:$AZ$322,HLOOKUP(Q$2,Banco!$A$1:$AZ$2,2,FALSE),FALSE)</f>
        <v>0</v>
      </c>
      <c r="R127" s="29">
        <f>VLOOKUP($C127,Banco!$A$3:$AZ$322,HLOOKUP(R$2,Banco!$A$1:$AZ$2,2,FALSE),FALSE)</f>
        <v>0</v>
      </c>
      <c r="S127" s="29">
        <f>VLOOKUP($C127,Banco!$A$3:$AZ$322,HLOOKUP(S$2,Banco!$A$1:$AZ$2,2,FALSE),FALSE)</f>
        <v>6</v>
      </c>
      <c r="T127" s="29">
        <f>VLOOKUP($C127,Banco!$A$3:$AZ$322,HLOOKUP(T$2,Banco!$A$1:$AZ$2,2,FALSE),FALSE)</f>
        <v>6</v>
      </c>
      <c r="U127" s="29" t="str">
        <f>VLOOKUP($C127,Banco!$A$3:$AZ$322,HLOOKUP(U$2,Banco!$A$1:$AZ$2,2,FALSE),FALSE)</f>
        <v>-</v>
      </c>
      <c r="V127" s="29">
        <f>VLOOKUP($C127,Banco!$A$3:$AZ$322,HLOOKUP(V$2,Banco!$A$1:$AZ$2,2,FALSE),FALSE)</f>
        <v>0</v>
      </c>
      <c r="W127" s="29">
        <f>VLOOKUP($C127,Banco!$A$3:$AZ$322,HLOOKUP(W$2,Banco!$A$1:$AZ$2,2,FALSE),FALSE)</f>
        <v>0</v>
      </c>
      <c r="X127" s="29">
        <f>VLOOKUP($C127,Banco!$A$3:$AZ$322,HLOOKUP(X$2,Banco!$A$1:$AZ$2,2,FALSE),FALSE)</f>
        <v>1</v>
      </c>
      <c r="Y127" s="85" t="str">
        <f>VLOOKUP($C127,Banco!$A$3:$AZ$322,HLOOKUP(Y$2,Banco!$A$1:$AZ$2,2,FALSE),FALSE)</f>
        <v>Ref. São Joaquim</v>
      </c>
      <c r="Z127" s="85">
        <f>VLOOKUP($C127,Banco!$A$3:$AZ$322,HLOOKUP(Z$2,Banco!$A$1:$AZ$2,2,FALSE),FALSE)</f>
        <v>0</v>
      </c>
      <c r="AA127" s="85" t="str">
        <f>VLOOKUP($C127,Banco!$A$3:$AZ$322,HLOOKUP(AA$2,Banco!$A$1:$AZ$2,2,FALSE),FALSE)</f>
        <v>-</v>
      </c>
      <c r="AB127" s="85">
        <f>VLOOKUP($C127,Banco!$A$3:$AZ$322,HLOOKUP(AB$2,Banco!$A$1:$AZ$2,2,FALSE),FALSE)</f>
        <v>0</v>
      </c>
      <c r="AC127" s="85">
        <f>VLOOKUP($C127,Banco!$A$3:$AZ$322,HLOOKUP(AC$2,Banco!$A$1:$AZ$2,2,FALSE),FALSE)</f>
        <v>0</v>
      </c>
      <c r="AD127" s="85">
        <f>VLOOKUP($C127,Banco!$A$3:$AZ$322,HLOOKUP(AD$2,Banco!$A$1:$AZ$2,2,FALSE),FALSE)</f>
        <v>0</v>
      </c>
      <c r="AE127" s="85" t="str">
        <f>VLOOKUP($C127,Banco!$A$3:$AZ$322,HLOOKUP(AE$2,Banco!$A$1:$AZ$2,2,FALSE),FALSE)</f>
        <v>X</v>
      </c>
      <c r="AF127" s="85">
        <f>VLOOKUP($C127,Banco!$A$3:$AZ$322,HLOOKUP(AF$2,Banco!$A$1:$AZ$2,2,FALSE),FALSE)</f>
        <v>0</v>
      </c>
      <c r="AG127" s="85">
        <f>VLOOKUP($C127,Banco!$A$3:$AZ$322,HLOOKUP(AG$2,Banco!$A$1:$AZ$2,2,FALSE),FALSE)</f>
        <v>0</v>
      </c>
    </row>
    <row r="128" spans="1:33" ht="13.5" thickBot="1" x14ac:dyDescent="0.25">
      <c r="A128" s="420"/>
      <c r="B128" s="414"/>
      <c r="C128" s="408" t="s">
        <v>380</v>
      </c>
      <c r="D128" s="408"/>
      <c r="E128" s="41">
        <f t="shared" ref="E128:AE128" si="20">IF(COUNTIFS(E110:E127,"*Mod*"),COUNTIFS(E110:E127,"*Mod*"),IF(COUNTIFS(E110:E127,"X"),COUNTIFS(E110:E127,"X"),IF(COUNTIFS(E110:E127,"*CAPS*"),((LEN(CONCATENATE(E110,E111,E112,E113,E114,E115,E116,E117,E118,E119,E120,E121,E122,E123,E124,E125,E126,E127))-LEN(SUBSTITUTE(CONCATENATE(E110,E111,E112,E113,E114,E115,E116,E117,E118,E119,E120,E121,E122,E123,E124,E125,E126,E127),"CAPS","")))/4)+((LEN(CONCATENATE(E110,E111,E112,E113,E114,E115,E116,E117,E118,E119,E120,E121,E122,E123,E124,E125,E126,E127))-LEN(SUBSTITUTE(CONCATENATE(E110,E111,E112,E113,E114,E115,E116,E117,E118,E119,E120,E121,E122,E123,E124,E125,E126,E127),"2","")))/1),IF(COUNTIFS(E110:E127,"*Sede*"),((LEN(CONCATENATE(E110,E111,E112,E113,E114,E115,E116,E117,E118,E119,E120,E121,E122,E123,E124,E125,E126,E127))-LEN(SUBSTITUTE(CONCATENATE(E110,E111,E112,E113,E114,E115,E116,E117,E118,E119,E120,E121,E122,E123,E124,E125,E126,E127),"Sede","")))/4),IF(AND(COUNTIFS(E$2,"*SB*"),COUNTIFS(E$2,"*%*")),HLOOKUP("*4&amp;7#2*",$A$2:$AT$321,(ROW(E128)-1),FALSE)/$E128,IF(AND(COUNTIFS(E$2,"*SF*"),COUNTIFS(E$2,"*%*")),HLOOKUP("*2&amp;3#9*",$A$2:$AT$321,(ROW(E128)-1),FALSE)/$E128,IF(COUNTIF(E$2,"*NASF SC*"),COUNTIFS(E110:E127,"*Mod*"),SUM(E110:E127))))))))</f>
        <v>288162</v>
      </c>
      <c r="F128" s="41">
        <f t="shared" si="20"/>
        <v>307050</v>
      </c>
      <c r="G128" s="41">
        <f t="shared" si="20"/>
        <v>277439</v>
      </c>
      <c r="H128" s="227">
        <f t="shared" si="20"/>
        <v>0.96278829269646937</v>
      </c>
      <c r="I128" s="41">
        <f t="shared" si="20"/>
        <v>144</v>
      </c>
      <c r="J128" s="41">
        <f t="shared" si="20"/>
        <v>89</v>
      </c>
      <c r="K128" s="41">
        <f t="shared" si="20"/>
        <v>76</v>
      </c>
      <c r="L128" s="41">
        <f t="shared" si="20"/>
        <v>0</v>
      </c>
      <c r="M128" s="227">
        <f t="shared" si="20"/>
        <v>0</v>
      </c>
      <c r="N128" s="41">
        <f t="shared" si="20"/>
        <v>0</v>
      </c>
      <c r="O128" s="41">
        <f t="shared" si="20"/>
        <v>0</v>
      </c>
      <c r="P128" s="41">
        <f t="shared" si="20"/>
        <v>75</v>
      </c>
      <c r="Q128" s="41">
        <f t="shared" si="20"/>
        <v>3</v>
      </c>
      <c r="R128" s="41">
        <f t="shared" si="20"/>
        <v>3</v>
      </c>
      <c r="S128" s="41">
        <f t="shared" si="20"/>
        <v>725</v>
      </c>
      <c r="T128" s="41">
        <f t="shared" si="20"/>
        <v>531</v>
      </c>
      <c r="U128" s="41">
        <f t="shared" si="20"/>
        <v>0</v>
      </c>
      <c r="V128" s="41">
        <f t="shared" si="20"/>
        <v>3</v>
      </c>
      <c r="W128" s="41">
        <f t="shared" si="20"/>
        <v>2</v>
      </c>
      <c r="X128" s="41">
        <f t="shared" si="20"/>
        <v>5</v>
      </c>
      <c r="Y128" s="41">
        <f t="shared" si="20"/>
        <v>2</v>
      </c>
      <c r="Z128" s="41">
        <f t="shared" si="20"/>
        <v>1</v>
      </c>
      <c r="AA128" s="41">
        <f t="shared" si="20"/>
        <v>4</v>
      </c>
      <c r="AB128" s="41">
        <f t="shared" si="20"/>
        <v>8</v>
      </c>
      <c r="AC128" s="41">
        <f t="shared" si="20"/>
        <v>3</v>
      </c>
      <c r="AD128" s="41">
        <f t="shared" si="20"/>
        <v>0</v>
      </c>
      <c r="AE128" s="41">
        <f t="shared" si="20"/>
        <v>18</v>
      </c>
      <c r="AF128" s="41">
        <f>IF(COUNTIFS(AF110:AF127,"*Mod*"),COUNTIFS(AF110:AF127,"*Mod*"),IF(COUNTIFS(AF110:AF127,"X"),COUNTIFS(AF110:AF127,"X"),IF(COUNTIFS(AF110:AF127,"*CAPS*"),((LEN(CONCATENATE(AF110,AF111,AF112,AF113,AF114,AF115,AF116,AF117,AF118,AF119,AF120,AF121,AF122,AF123,AF124,AF125,AF126,AF127))-LEN(SUBSTITUTE(CONCATENATE(AF110,AF111,AF112,AF113,AF114,AF115,AF116,AF117,AF118,AF119,AF120,AF121,AF122,AF123,AF124,AF125,AF126,AF127),"CAPS","")))/4)+((LEN(CONCATENATE(AF110,AF111,AF112,AF113,AF114,AF115,AF116,AF117,AF118,AF119,AF120,AF121,AF122,AF123,AF124,AF125,AF126,AF127))-LEN(SUBSTITUTE(CONCATENATE(AF110,AF111,AF112,AF113,AF114,AF115,AF116,AF117,AF118,AF119,AF120,AF121,AF122,AF123,AF124,AF125,AF126,AF127),"2","")))/1),IF(COUNTIFS(AF110:AF127,"*Sede*"),((LEN(CONCATENATE(AF110,AF111,AF112,AF113,AF114,AF115,AF116,AF117,AF118,AF119,AF120,AF121,AF122,AF123,AF124,AF125,AF126,AF127))-LEN(SUBSTITUTE(CONCATENATE(AF110,AF111,AF112,AF113,AF114,AF115,AF116,AF117,AF118,AF119,AF120,AF121,AF122,AF123,AF124,AF125,AF126,AF127),"Sede","")))/4),IF(AND(COUNTIFS(AF$2,"*SB*"),COUNTIFS(AF$2,"*%*")),HLOOKUP("*4&amp;7#2*",$A$2:$AT$321,(ROW(AF128)-1),FALSE)/$E128,IF(AND(COUNTIFS(AF$2,"*SF*"),COUNTIFS(AF$2,"*%*")),HLOOKUP("*2&amp;3#9*",$A$2:$AT$321,(ROW(AF128)-1),FALSE)/$E128,IF(COUNTIF(AF$2,"*NASF SC*"),COUNTIFS(AF110:AF127,"*Mod*"),SUM(AF110:AF127))))))))</f>
        <v>0</v>
      </c>
      <c r="AG128" s="41">
        <f>IF(COUNTIFS(AG110:AG127,"*Mod*"),COUNTIFS(AG110:AG127,"*Mod*"),IF(COUNTIFS(AG110:AG127,"X"),COUNTIFS(AG110:AG127,"X"),IF(COUNTIFS(AG110:AG127,"*CAPS*"),((LEN(CONCATENATE(AG110,AG111,AG112,AG113,AG114,AG115,AG116,AG117,AG118,AG119,AG120,AG121,AG122,AG123,AG124,AG125,AG126,AG127))-LEN(SUBSTITUTE(CONCATENATE(AG110,AG111,AG112,AG113,AG114,AG115,AG116,AG117,AG118,AG119,AG120,AG121,AG122,AG123,AG124,AG125,AG126,AG127),"CAPS","")))/4)+((LEN(CONCATENATE(AG110,AG111,AG112,AG113,AG114,AG115,AG116,AG117,AG118,AG119,AG120,AG121,AG122,AG123,AG124,AG125,AG126,AG127))-LEN(SUBSTITUTE(CONCATENATE(AG110,AG111,AG112,AG113,AG114,AG115,AG116,AG117,AG118,AG119,AG120,AG121,AG122,AG123,AG124,AG125,AG126,AG127),"2","")))/1),IF(COUNTIFS(AG110:AG127,"*Sede*"),((LEN(CONCATENATE(AG110,AG111,AG112,AG113,AG114,AG115,AG116,AG117,AG118,AG119,AG120,AG121,AG122,AG123,AG124,AG125,AG126,AG127))-LEN(SUBSTITUTE(CONCATENATE(AG110,AG111,AG112,AG113,AG114,AG115,AG116,AG117,AG118,AG119,AG120,AG121,AG122,AG123,AG124,AG125,AG126,AG127),"Sede","")))/4),IF(AND(COUNTIFS(AG$2,"*SB*"),COUNTIFS(AG$2,"*%*")),HLOOKUP("*4&amp;7#2*",$A$2:$AT$321,(ROW(AG128)-1),FALSE)/$E128,IF(AND(COUNTIFS(AG$2,"*SF*"),COUNTIFS(AG$2,"*%*")),HLOOKUP("*2&amp;3#9*",$A$2:$AT$321,(ROW(AG128)-1),FALSE)/$E128,IF(COUNTIF(AG$2,"*NASF SC*"),COUNTIFS(AG110:AG127,"*Mod*"),SUM(AG110:AG127))))))))</f>
        <v>0</v>
      </c>
    </row>
    <row r="129" spans="1:33" ht="12.75" customHeight="1" x14ac:dyDescent="0.2">
      <c r="A129" s="420"/>
      <c r="B129" s="412" t="s">
        <v>317</v>
      </c>
      <c r="C129" s="160" t="s">
        <v>20</v>
      </c>
      <c r="D129" s="198" t="s">
        <v>475</v>
      </c>
      <c r="E129" s="26">
        <f>VLOOKUP($C129,Banco!$A$3:$AZ$322,HLOOKUP(E$2,Banco!$A$1:$AZ$2,2,FALSE),FALSE)</f>
        <v>1937</v>
      </c>
      <c r="F129" s="26">
        <f>VLOOKUP($C129,Banco!$A$3:$AZ$322,HLOOKUP(F$2,Banco!$A$1:$AZ$2,2,FALSE),FALSE)</f>
        <v>3450</v>
      </c>
      <c r="G129" s="26">
        <f>VLOOKUP($C129,Banco!$A$3:$AZ$322,HLOOKUP(G$2,Banco!$A$1:$AZ$2,2,FALSE),FALSE)</f>
        <v>1937</v>
      </c>
      <c r="H129" s="113">
        <f>VLOOKUP($C129,Banco!$A$3:$AZ$322,HLOOKUP(H$2,Banco!$A$1:$AZ$2,2,FALSE),FALSE)</f>
        <v>1</v>
      </c>
      <c r="I129" s="26">
        <f>VLOOKUP($C129,Banco!$A$3:$AZ$322,HLOOKUP(I$2,Banco!$A$1:$AZ$2,2,FALSE),FALSE)</f>
        <v>1</v>
      </c>
      <c r="J129" s="26">
        <f>VLOOKUP($C129,Banco!$A$3:$AZ$322,HLOOKUP(J$2,Banco!$A$1:$AZ$2,2,FALSE),FALSE)</f>
        <v>1</v>
      </c>
      <c r="K129" s="26">
        <f>VLOOKUP($C129,Banco!$A$3:$AZ$322,HLOOKUP(K$2,Banco!$A$1:$AZ$2,2,FALSE),FALSE)</f>
        <v>1</v>
      </c>
      <c r="L129" s="26">
        <f>VLOOKUP($C129,Banco!$A$3:$AZ$322,HLOOKUP(L$2,Banco!$A$1:$AZ$2,2,FALSE),FALSE)</f>
        <v>0</v>
      </c>
      <c r="M129" s="113">
        <f>VLOOKUP($C129,Banco!$A$3:$AZ$322,HLOOKUP(M$2,Banco!$A$1:$AZ$2,2,FALSE),FALSE)</f>
        <v>1</v>
      </c>
      <c r="N129" s="26">
        <f>VLOOKUP($C129,Banco!$A$3:$AZ$322,HLOOKUP(N$2,Banco!$A$1:$AZ$2,2,FALSE),FALSE)</f>
        <v>0</v>
      </c>
      <c r="O129" s="26">
        <f>VLOOKUP($C129,Banco!$A$3:$AZ$322,HLOOKUP(O$2,Banco!$A$1:$AZ$2,2,FALSE),FALSE)</f>
        <v>0</v>
      </c>
      <c r="P129" s="26">
        <f>VLOOKUP($C129,Banco!$A$3:$AZ$322,HLOOKUP(P$2,Banco!$A$1:$AZ$2,2,FALSE),FALSE)</f>
        <v>1</v>
      </c>
      <c r="Q129" s="26">
        <f>VLOOKUP($C129,Banco!$A$3:$AZ$322,HLOOKUP(Q$2,Banco!$A$1:$AZ$2,2,FALSE),FALSE)</f>
        <v>0</v>
      </c>
      <c r="R129" s="26">
        <f>VLOOKUP($C129,Banco!$A$3:$AZ$322,HLOOKUP(R$2,Banco!$A$1:$AZ$2,2,FALSE),FALSE)</f>
        <v>0</v>
      </c>
      <c r="S129" s="26">
        <f>VLOOKUP($C129,Banco!$A$3:$AZ$322,HLOOKUP(S$2,Banco!$A$1:$AZ$2,2,FALSE),FALSE)</f>
        <v>5</v>
      </c>
      <c r="T129" s="26">
        <f>VLOOKUP($C129,Banco!$A$3:$AZ$322,HLOOKUP(T$2,Banco!$A$1:$AZ$2,2,FALSE),FALSE)</f>
        <v>5</v>
      </c>
      <c r="U129" s="26" t="str">
        <f>VLOOKUP($C129,Banco!$A$3:$AZ$322,HLOOKUP(U$2,Banco!$A$1:$AZ$2,2,FALSE),FALSE)</f>
        <v>-</v>
      </c>
      <c r="V129" s="26">
        <f>VLOOKUP($C129,Banco!$A$3:$AZ$322,HLOOKUP(V$2,Banco!$A$1:$AZ$2,2,FALSE),FALSE)</f>
        <v>0</v>
      </c>
      <c r="W129" s="26">
        <f>VLOOKUP($C129,Banco!$A$3:$AZ$322,HLOOKUP(W$2,Banco!$A$1:$AZ$2,2,FALSE),FALSE)</f>
        <v>0</v>
      </c>
      <c r="X129" s="26">
        <f>VLOOKUP($C129,Banco!$A$3:$AZ$322,HLOOKUP(X$2,Banco!$A$1:$AZ$2,2,FALSE),FALSE)</f>
        <v>1</v>
      </c>
      <c r="Y129" s="66" t="str">
        <f>VLOOKUP($C129,Banco!$A$3:$AZ$322,HLOOKUP(Y$2,Banco!$A$1:$AZ$2,2,FALSE),FALSE)</f>
        <v>Ref. Concórdia</v>
      </c>
      <c r="Z129" s="66" t="str">
        <f>VLOOKUP($C129,Banco!$A$3:$AZ$322,HLOOKUP(Z$2,Banco!$A$1:$AZ$2,2,FALSE),FALSE)</f>
        <v>X</v>
      </c>
      <c r="AA129" s="66" t="str">
        <f>VLOOKUP($C129,Banco!$A$3:$AZ$322,HLOOKUP(AA$2,Banco!$A$1:$AZ$2,2,FALSE),FALSE)</f>
        <v>-</v>
      </c>
      <c r="AB129" s="66">
        <f>VLOOKUP($C129,Banco!$A$3:$AZ$322,HLOOKUP(AB$2,Banco!$A$1:$AZ$2,2,FALSE),FALSE)</f>
        <v>1</v>
      </c>
      <c r="AC129" s="66">
        <f>VLOOKUP($C129,Banco!$A$3:$AZ$322,HLOOKUP(AC$2,Banco!$A$1:$AZ$2,2,FALSE),FALSE)</f>
        <v>0</v>
      </c>
      <c r="AD129" s="66">
        <f>VLOOKUP($C129,Banco!$A$3:$AZ$322,HLOOKUP(AD$2,Banco!$A$1:$AZ$2,2,FALSE),FALSE)</f>
        <v>0</v>
      </c>
      <c r="AE129" s="66" t="str">
        <f>VLOOKUP($C129,Banco!$A$3:$AZ$322,HLOOKUP(AE$2,Banco!$A$1:$AZ$2,2,FALSE),FALSE)</f>
        <v>X</v>
      </c>
      <c r="AF129" s="66">
        <f>VLOOKUP($C129,Banco!$A$3:$AZ$322,HLOOKUP(AF$2,Banco!$A$1:$AZ$2,2,FALSE),FALSE)</f>
        <v>0</v>
      </c>
      <c r="AG129" s="66">
        <f>VLOOKUP($C129,Banco!$A$3:$AZ$322,HLOOKUP(AG$2,Banco!$A$1:$AZ$2,2,FALSE),FALSE)</f>
        <v>0</v>
      </c>
    </row>
    <row r="130" spans="1:33" ht="26.25" customHeight="1" x14ac:dyDescent="0.2">
      <c r="A130" s="420"/>
      <c r="B130" s="413"/>
      <c r="C130" s="169" t="s">
        <v>27</v>
      </c>
      <c r="D130" s="198" t="s">
        <v>475</v>
      </c>
      <c r="E130" s="28">
        <f>VLOOKUP($C130,Banco!$A$3:$AZ$322,HLOOKUP(E$2,Banco!$A$1:$AZ$2,2,FALSE),FALSE)</f>
        <v>4267</v>
      </c>
      <c r="F130" s="28">
        <f>VLOOKUP($C130,Banco!$A$3:$AZ$322,HLOOKUP(F$2,Banco!$A$1:$AZ$2,2,FALSE),FALSE)</f>
        <v>6900</v>
      </c>
      <c r="G130" s="28">
        <f>VLOOKUP($C130,Banco!$A$3:$AZ$322,HLOOKUP(G$2,Banco!$A$1:$AZ$2,2,FALSE),FALSE)</f>
        <v>4267</v>
      </c>
      <c r="H130" s="125">
        <f>VLOOKUP($C130,Banco!$A$3:$AZ$322,HLOOKUP(H$2,Banco!$A$1:$AZ$2,2,FALSE),FALSE)</f>
        <v>1</v>
      </c>
      <c r="I130" s="28">
        <f>VLOOKUP($C130,Banco!$A$3:$AZ$322,HLOOKUP(I$2,Banco!$A$1:$AZ$2,2,FALSE),FALSE)</f>
        <v>2</v>
      </c>
      <c r="J130" s="28">
        <f>VLOOKUP($C130,Banco!$A$3:$AZ$322,HLOOKUP(J$2,Banco!$A$1:$AZ$2,2,FALSE),FALSE)</f>
        <v>2</v>
      </c>
      <c r="K130" s="28">
        <f>VLOOKUP($C130,Banco!$A$3:$AZ$322,HLOOKUP(K$2,Banco!$A$1:$AZ$2,2,FALSE),FALSE)</f>
        <v>1</v>
      </c>
      <c r="L130" s="28">
        <f>VLOOKUP($C130,Banco!$A$3:$AZ$322,HLOOKUP(L$2,Banco!$A$1:$AZ$2,2,FALSE),FALSE)</f>
        <v>0</v>
      </c>
      <c r="M130" s="125">
        <f>VLOOKUP($C130,Banco!$A$3:$AZ$322,HLOOKUP(M$2,Banco!$A$1:$AZ$2,2,FALSE),FALSE)</f>
        <v>0.8085</v>
      </c>
      <c r="N130" s="28">
        <f>VLOOKUP($C130,Banco!$A$3:$AZ$322,HLOOKUP(N$2,Banco!$A$1:$AZ$2,2,FALSE),FALSE)</f>
        <v>0</v>
      </c>
      <c r="O130" s="28">
        <f>VLOOKUP($C130,Banco!$A$3:$AZ$322,HLOOKUP(O$2,Banco!$A$1:$AZ$2,2,FALSE),FALSE)</f>
        <v>0</v>
      </c>
      <c r="P130" s="28">
        <f>VLOOKUP($C130,Banco!$A$3:$AZ$322,HLOOKUP(P$2,Banco!$A$1:$AZ$2,2,FALSE),FALSE)</f>
        <v>1</v>
      </c>
      <c r="Q130" s="28">
        <f>VLOOKUP($C130,Banco!$A$3:$AZ$322,HLOOKUP(Q$2,Banco!$A$1:$AZ$2,2,FALSE),FALSE)</f>
        <v>0</v>
      </c>
      <c r="R130" s="28">
        <f>VLOOKUP($C130,Banco!$A$3:$AZ$322,HLOOKUP(R$2,Banco!$A$1:$AZ$2,2,FALSE),FALSE)</f>
        <v>0</v>
      </c>
      <c r="S130" s="28">
        <f>VLOOKUP($C130,Banco!$A$3:$AZ$322,HLOOKUP(S$2,Banco!$A$1:$AZ$2,2,FALSE),FALSE)</f>
        <v>11</v>
      </c>
      <c r="T130" s="28">
        <f>VLOOKUP($C130,Banco!$A$3:$AZ$322,HLOOKUP(T$2,Banco!$A$1:$AZ$2,2,FALSE),FALSE)</f>
        <v>10</v>
      </c>
      <c r="U130" s="28" t="str">
        <f>VLOOKUP($C130,Banco!$A$3:$AZ$322,HLOOKUP(U$2,Banco!$A$1:$AZ$2,2,FALSE),FALSE)</f>
        <v>-</v>
      </c>
      <c r="V130" s="28">
        <f>VLOOKUP($C130,Banco!$A$3:$AZ$322,HLOOKUP(V$2,Banco!$A$1:$AZ$2,2,FALSE),FALSE)</f>
        <v>0</v>
      </c>
      <c r="W130" s="28">
        <f>VLOOKUP($C130,Banco!$A$3:$AZ$322,HLOOKUP(W$2,Banco!$A$1:$AZ$2,2,FALSE),FALSE)</f>
        <v>0</v>
      </c>
      <c r="X130" s="28">
        <f>VLOOKUP($C130,Banco!$A$3:$AZ$322,HLOOKUP(X$2,Banco!$A$1:$AZ$2,2,FALSE),FALSE)</f>
        <v>1</v>
      </c>
      <c r="Y130" s="74" t="str">
        <f>VLOOKUP($C130,Banco!$A$3:$AZ$322,HLOOKUP(Y$2,Banco!$A$1:$AZ$2,2,FALSE),FALSE)</f>
        <v>Ref. Concórdia</v>
      </c>
      <c r="Z130" s="74" t="str">
        <f>VLOOKUP($C130,Banco!$A$3:$AZ$322,HLOOKUP(Z$2,Banco!$A$1:$AZ$2,2,FALSE),FALSE)</f>
        <v>X</v>
      </c>
      <c r="AA130" s="74">
        <f>VLOOKUP($C130,Banco!$A$3:$AZ$322,HLOOKUP(AA$2,Banco!$A$1:$AZ$2,2,FALSE),FALSE)</f>
        <v>0</v>
      </c>
      <c r="AB130" s="74" t="str">
        <f>VLOOKUP($C130,Banco!$A$3:$AZ$322,HLOOKUP(AB$2,Banco!$A$1:$AZ$2,2,FALSE),FALSE)</f>
        <v>-</v>
      </c>
      <c r="AC130" s="74">
        <f>VLOOKUP($C130,Banco!$A$3:$AZ$322,HLOOKUP(AC$2,Banco!$A$1:$AZ$2,2,FALSE),FALSE)</f>
        <v>0</v>
      </c>
      <c r="AD130" s="74">
        <f>VLOOKUP($C130,Banco!$A$3:$AZ$322,HLOOKUP(AD$2,Banco!$A$1:$AZ$2,2,FALSE),FALSE)</f>
        <v>0</v>
      </c>
      <c r="AE130" s="74" t="str">
        <f>VLOOKUP($C130,Banco!$A$3:$AZ$322,HLOOKUP(AE$2,Banco!$A$1:$AZ$2,2,FALSE),FALSE)</f>
        <v>X</v>
      </c>
      <c r="AF130" s="74">
        <f>VLOOKUP($C130,Banco!$A$3:$AZ$322,HLOOKUP(AF$2,Banco!$A$1:$AZ$2,2,FALSE),FALSE)</f>
        <v>0</v>
      </c>
      <c r="AG130" s="74">
        <f>VLOOKUP($C130,Banco!$A$3:$AZ$322,HLOOKUP(AG$2,Banco!$A$1:$AZ$2,2,FALSE),FALSE)</f>
        <v>0</v>
      </c>
    </row>
    <row r="131" spans="1:33" x14ac:dyDescent="0.2">
      <c r="A131" s="420"/>
      <c r="B131" s="413"/>
      <c r="C131" s="162" t="s">
        <v>80</v>
      </c>
      <c r="D131" s="198" t="s">
        <v>475</v>
      </c>
      <c r="E131" s="25">
        <f>VLOOKUP($C131,Banco!$A$3:$AZ$322,HLOOKUP(E$2,Banco!$A$1:$AZ$2,2,FALSE),FALSE)</f>
        <v>74641</v>
      </c>
      <c r="F131" s="25">
        <f>VLOOKUP($C131,Banco!$A$3:$AZ$322,HLOOKUP(F$2,Banco!$A$1:$AZ$2,2,FALSE),FALSE)</f>
        <v>44850</v>
      </c>
      <c r="G131" s="25">
        <f>VLOOKUP($C131,Banco!$A$3:$AZ$322,HLOOKUP(G$2,Banco!$A$1:$AZ$2,2,FALSE),FALSE)</f>
        <v>44850</v>
      </c>
      <c r="H131" s="115">
        <f>VLOOKUP($C131,Banco!$A$3:$AZ$322,HLOOKUP(H$2,Banco!$A$1:$AZ$2,2,FALSE),FALSE)</f>
        <v>0.60087619404884718</v>
      </c>
      <c r="I131" s="25">
        <f>VLOOKUP($C131,Banco!$A$3:$AZ$322,HLOOKUP(I$2,Banco!$A$1:$AZ$2,2,FALSE),FALSE)</f>
        <v>37</v>
      </c>
      <c r="J131" s="25">
        <f>VLOOKUP($C131,Banco!$A$3:$AZ$322,HLOOKUP(J$2,Banco!$A$1:$AZ$2,2,FALSE),FALSE)</f>
        <v>13</v>
      </c>
      <c r="K131" s="25">
        <f>VLOOKUP($C131,Banco!$A$3:$AZ$322,HLOOKUP(K$2,Banco!$A$1:$AZ$2,2,FALSE),FALSE)</f>
        <v>7</v>
      </c>
      <c r="L131" s="25">
        <f>VLOOKUP($C131,Banco!$A$3:$AZ$322,HLOOKUP(L$2,Banco!$A$1:$AZ$2,2,FALSE),FALSE)</f>
        <v>0</v>
      </c>
      <c r="M131" s="115">
        <f>VLOOKUP($C131,Banco!$A$3:$AZ$322,HLOOKUP(M$2,Banco!$A$1:$AZ$2,2,FALSE),FALSE)</f>
        <v>0.32119999999999999</v>
      </c>
      <c r="N131" s="25">
        <f>VLOOKUP($C131,Banco!$A$3:$AZ$322,HLOOKUP(N$2,Banco!$A$1:$AZ$2,2,FALSE),FALSE)</f>
        <v>0</v>
      </c>
      <c r="O131" s="25">
        <f>VLOOKUP($C131,Banco!$A$3:$AZ$322,HLOOKUP(O$2,Banco!$A$1:$AZ$2,2,FALSE),FALSE)</f>
        <v>0</v>
      </c>
      <c r="P131" s="25">
        <f>VLOOKUP($C131,Banco!$A$3:$AZ$322,HLOOKUP(P$2,Banco!$A$1:$AZ$2,2,FALSE),FALSE)</f>
        <v>11</v>
      </c>
      <c r="Q131" s="25">
        <f>VLOOKUP($C131,Banco!$A$3:$AZ$322,HLOOKUP(Q$2,Banco!$A$1:$AZ$2,2,FALSE),FALSE)</f>
        <v>0</v>
      </c>
      <c r="R131" s="25">
        <f>VLOOKUP($C131,Banco!$A$3:$AZ$322,HLOOKUP(R$2,Banco!$A$1:$AZ$2,2,FALSE),FALSE)</f>
        <v>0</v>
      </c>
      <c r="S131" s="25">
        <f>VLOOKUP($C131,Banco!$A$3:$AZ$322,HLOOKUP(S$2,Banco!$A$1:$AZ$2,2,FALSE),FALSE)</f>
        <v>183</v>
      </c>
      <c r="T131" s="25">
        <f>VLOOKUP($C131,Banco!$A$3:$AZ$322,HLOOKUP(T$2,Banco!$A$1:$AZ$2,2,FALSE),FALSE)</f>
        <v>46</v>
      </c>
      <c r="U131" s="25" t="str">
        <f>VLOOKUP($C131,Banco!$A$3:$AZ$322,HLOOKUP(U$2,Banco!$A$1:$AZ$2,2,FALSE),FALSE)</f>
        <v>-</v>
      </c>
      <c r="V131" s="25">
        <f>VLOOKUP($C131,Banco!$A$3:$AZ$322,HLOOKUP(V$2,Banco!$A$1:$AZ$2,2,FALSE),FALSE)</f>
        <v>0</v>
      </c>
      <c r="W131" s="25">
        <f>VLOOKUP($C131,Banco!$A$3:$AZ$322,HLOOKUP(W$2,Banco!$A$1:$AZ$2,2,FALSE),FALSE)</f>
        <v>1</v>
      </c>
      <c r="X131" s="25">
        <f>VLOOKUP($C131,Banco!$A$3:$AZ$322,HLOOKUP(X$2,Banco!$A$1:$AZ$2,2,FALSE),FALSE)</f>
        <v>0</v>
      </c>
      <c r="Y131" s="68" t="str">
        <f>VLOOKUP($C131,Banco!$A$3:$AZ$322,HLOOKUP(Y$2,Banco!$A$1:$AZ$2,2,FALSE),FALSE)</f>
        <v>Sede Concórdia</v>
      </c>
      <c r="Z131" s="68" t="str">
        <f>VLOOKUP($C131,Banco!$A$3:$AZ$322,HLOOKUP(Z$2,Banco!$A$1:$AZ$2,2,FALSE),FALSE)</f>
        <v>X</v>
      </c>
      <c r="AA131" s="68" t="str">
        <f>VLOOKUP($C131,Banco!$A$3:$AZ$322,HLOOKUP(AA$2,Banco!$A$1:$AZ$2,2,FALSE),FALSE)</f>
        <v>CAPS I</v>
      </c>
      <c r="AB131" s="68">
        <f>VLOOKUP($C131,Banco!$A$3:$AZ$322,HLOOKUP(AB$2,Banco!$A$1:$AZ$2,2,FALSE),FALSE)</f>
        <v>0</v>
      </c>
      <c r="AC131" s="68">
        <f>VLOOKUP($C131,Banco!$A$3:$AZ$322,HLOOKUP(AC$2,Banco!$A$1:$AZ$2,2,FALSE),FALSE)</f>
        <v>0</v>
      </c>
      <c r="AD131" s="68">
        <f>VLOOKUP($C131,Banco!$A$3:$AZ$322,HLOOKUP(AD$2,Banco!$A$1:$AZ$2,2,FALSE),FALSE)</f>
        <v>0</v>
      </c>
      <c r="AE131" s="68" t="str">
        <f>VLOOKUP($C131,Banco!$A$3:$AZ$322,HLOOKUP(AE$2,Banco!$A$1:$AZ$2,2,FALSE),FALSE)</f>
        <v>X</v>
      </c>
      <c r="AF131" s="68">
        <f>VLOOKUP($C131,Banco!$A$3:$AZ$322,HLOOKUP(AF$2,Banco!$A$1:$AZ$2,2,FALSE),FALSE)</f>
        <v>0</v>
      </c>
      <c r="AG131" s="68">
        <f>VLOOKUP($C131,Banco!$A$3:$AZ$322,HLOOKUP(AG$2,Banco!$A$1:$AZ$2,2,FALSE),FALSE)</f>
        <v>0</v>
      </c>
    </row>
    <row r="132" spans="1:33" x14ac:dyDescent="0.2">
      <c r="A132" s="420"/>
      <c r="B132" s="413"/>
      <c r="C132" s="169" t="s">
        <v>126</v>
      </c>
      <c r="D132" s="198" t="s">
        <v>475</v>
      </c>
      <c r="E132" s="28">
        <f>VLOOKUP($C132,Banco!$A$3:$AZ$322,HLOOKUP(E$2,Banco!$A$1:$AZ$2,2,FALSE),FALSE)</f>
        <v>4446</v>
      </c>
      <c r="F132" s="28">
        <f>VLOOKUP($C132,Banco!$A$3:$AZ$322,HLOOKUP(F$2,Banco!$A$1:$AZ$2,2,FALSE),FALSE)</f>
        <v>6900</v>
      </c>
      <c r="G132" s="28">
        <f>VLOOKUP($C132,Banco!$A$3:$AZ$322,HLOOKUP(G$2,Banco!$A$1:$AZ$2,2,FALSE),FALSE)</f>
        <v>4446</v>
      </c>
      <c r="H132" s="125">
        <f>VLOOKUP($C132,Banco!$A$3:$AZ$322,HLOOKUP(H$2,Banco!$A$1:$AZ$2,2,FALSE),FALSE)</f>
        <v>1</v>
      </c>
      <c r="I132" s="28">
        <f>VLOOKUP($C132,Banco!$A$3:$AZ$322,HLOOKUP(I$2,Banco!$A$1:$AZ$2,2,FALSE),FALSE)</f>
        <v>2</v>
      </c>
      <c r="J132" s="28">
        <f>VLOOKUP($C132,Banco!$A$3:$AZ$322,HLOOKUP(J$2,Banco!$A$1:$AZ$2,2,FALSE),FALSE)</f>
        <v>2</v>
      </c>
      <c r="K132" s="28">
        <f>VLOOKUP($C132,Banco!$A$3:$AZ$322,HLOOKUP(K$2,Banco!$A$1:$AZ$2,2,FALSE),FALSE)</f>
        <v>1</v>
      </c>
      <c r="L132" s="28">
        <f>VLOOKUP($C132,Banco!$A$3:$AZ$322,HLOOKUP(L$2,Banco!$A$1:$AZ$2,2,FALSE),FALSE)</f>
        <v>0</v>
      </c>
      <c r="M132" s="125">
        <f>VLOOKUP($C132,Banco!$A$3:$AZ$322,HLOOKUP(M$2,Banco!$A$1:$AZ$2,2,FALSE),FALSE)</f>
        <v>0.38140000000000002</v>
      </c>
      <c r="N132" s="28">
        <f>VLOOKUP($C132,Banco!$A$3:$AZ$322,HLOOKUP(N$2,Banco!$A$1:$AZ$2,2,FALSE),FALSE)</f>
        <v>0</v>
      </c>
      <c r="O132" s="28">
        <f>VLOOKUP($C132,Banco!$A$3:$AZ$322,HLOOKUP(O$2,Banco!$A$1:$AZ$2,2,FALSE),FALSE)</f>
        <v>0</v>
      </c>
      <c r="P132" s="28">
        <f>VLOOKUP($C132,Banco!$A$3:$AZ$322,HLOOKUP(P$2,Banco!$A$1:$AZ$2,2,FALSE),FALSE)</f>
        <v>1</v>
      </c>
      <c r="Q132" s="28">
        <f>VLOOKUP($C132,Banco!$A$3:$AZ$322,HLOOKUP(Q$2,Banco!$A$1:$AZ$2,2,FALSE),FALSE)</f>
        <v>0</v>
      </c>
      <c r="R132" s="28">
        <f>VLOOKUP($C132,Banco!$A$3:$AZ$322,HLOOKUP(R$2,Banco!$A$1:$AZ$2,2,FALSE),FALSE)</f>
        <v>0</v>
      </c>
      <c r="S132" s="28">
        <f>VLOOKUP($C132,Banco!$A$3:$AZ$322,HLOOKUP(S$2,Banco!$A$1:$AZ$2,2,FALSE),FALSE)</f>
        <v>11</v>
      </c>
      <c r="T132" s="28">
        <f>VLOOKUP($C132,Banco!$A$3:$AZ$322,HLOOKUP(T$2,Banco!$A$1:$AZ$2,2,FALSE),FALSE)</f>
        <v>13</v>
      </c>
      <c r="U132" s="28" t="str">
        <f>VLOOKUP($C132,Banco!$A$3:$AZ$322,HLOOKUP(U$2,Banco!$A$1:$AZ$2,2,FALSE),FALSE)</f>
        <v>-</v>
      </c>
      <c r="V132" s="28">
        <f>VLOOKUP($C132,Banco!$A$3:$AZ$322,HLOOKUP(V$2,Banco!$A$1:$AZ$2,2,FALSE),FALSE)</f>
        <v>0</v>
      </c>
      <c r="W132" s="28">
        <f>VLOOKUP($C132,Banco!$A$3:$AZ$322,HLOOKUP(W$2,Banco!$A$1:$AZ$2,2,FALSE),FALSE)</f>
        <v>0</v>
      </c>
      <c r="X132" s="28">
        <f>VLOOKUP($C132,Banco!$A$3:$AZ$322,HLOOKUP(X$2,Banco!$A$1:$AZ$2,2,FALSE),FALSE)</f>
        <v>1</v>
      </c>
      <c r="Y132" s="74" t="str">
        <f>VLOOKUP($C132,Banco!$A$3:$AZ$322,HLOOKUP(Y$2,Banco!$A$1:$AZ$2,2,FALSE),FALSE)</f>
        <v>Ref. Concórdia</v>
      </c>
      <c r="Z132" s="74" t="str">
        <f>VLOOKUP($C132,Banco!$A$3:$AZ$322,HLOOKUP(Z$2,Banco!$A$1:$AZ$2,2,FALSE),FALSE)</f>
        <v>X</v>
      </c>
      <c r="AA132" s="74" t="str">
        <f>VLOOKUP($C132,Banco!$A$3:$AZ$322,HLOOKUP(AA$2,Banco!$A$1:$AZ$2,2,FALSE),FALSE)</f>
        <v>-</v>
      </c>
      <c r="AB132" s="74">
        <f>VLOOKUP($C132,Banco!$A$3:$AZ$322,HLOOKUP(AB$2,Banco!$A$1:$AZ$2,2,FALSE),FALSE)</f>
        <v>1</v>
      </c>
      <c r="AC132" s="74">
        <f>VLOOKUP($C132,Banco!$A$3:$AZ$322,HLOOKUP(AC$2,Banco!$A$1:$AZ$2,2,FALSE),FALSE)</f>
        <v>0</v>
      </c>
      <c r="AD132" s="74">
        <f>VLOOKUP($C132,Banco!$A$3:$AZ$322,HLOOKUP(AD$2,Banco!$A$1:$AZ$2,2,FALSE),FALSE)</f>
        <v>0</v>
      </c>
      <c r="AE132" s="74" t="str">
        <f>VLOOKUP($C132,Banco!$A$3:$AZ$322,HLOOKUP(AE$2,Banco!$A$1:$AZ$2,2,FALSE),FALSE)</f>
        <v>X</v>
      </c>
      <c r="AF132" s="74">
        <f>VLOOKUP($C132,Banco!$A$3:$AZ$322,HLOOKUP(AF$2,Banco!$A$1:$AZ$2,2,FALSE),FALSE)</f>
        <v>0</v>
      </c>
      <c r="AG132" s="74">
        <f>VLOOKUP($C132,Banco!$A$3:$AZ$322,HLOOKUP(AG$2,Banco!$A$1:$AZ$2,2,FALSE),FALSE)</f>
        <v>0</v>
      </c>
    </row>
    <row r="133" spans="1:33" ht="24.75" customHeight="1" x14ac:dyDescent="0.2">
      <c r="A133" s="420"/>
      <c r="B133" s="413"/>
      <c r="C133" s="162" t="s">
        <v>129</v>
      </c>
      <c r="D133" s="198" t="s">
        <v>475</v>
      </c>
      <c r="E133" s="25">
        <f>VLOOKUP($C133,Banco!$A$3:$AZ$322,HLOOKUP(E$2,Banco!$A$1:$AZ$2,2,FALSE),FALSE)</f>
        <v>7593</v>
      </c>
      <c r="F133" s="25">
        <f>VLOOKUP($C133,Banco!$A$3:$AZ$322,HLOOKUP(F$2,Banco!$A$1:$AZ$2,2,FALSE),FALSE)</f>
        <v>10350</v>
      </c>
      <c r="G133" s="25">
        <f>VLOOKUP($C133,Banco!$A$3:$AZ$322,HLOOKUP(G$2,Banco!$A$1:$AZ$2,2,FALSE),FALSE)</f>
        <v>7593</v>
      </c>
      <c r="H133" s="115">
        <f>VLOOKUP($C133,Banco!$A$3:$AZ$322,HLOOKUP(H$2,Banco!$A$1:$AZ$2,2,FALSE),FALSE)</f>
        <v>1</v>
      </c>
      <c r="I133" s="25">
        <f>VLOOKUP($C133,Banco!$A$3:$AZ$322,HLOOKUP(I$2,Banco!$A$1:$AZ$2,2,FALSE),FALSE)</f>
        <v>4</v>
      </c>
      <c r="J133" s="25">
        <f>VLOOKUP($C133,Banco!$A$3:$AZ$322,HLOOKUP(J$2,Banco!$A$1:$AZ$2,2,FALSE),FALSE)</f>
        <v>3</v>
      </c>
      <c r="K133" s="25">
        <f>VLOOKUP($C133,Banco!$A$3:$AZ$322,HLOOKUP(K$2,Banco!$A$1:$AZ$2,2,FALSE),FALSE)</f>
        <v>2</v>
      </c>
      <c r="L133" s="25">
        <f>VLOOKUP($C133,Banco!$A$3:$AZ$322,HLOOKUP(L$2,Banco!$A$1:$AZ$2,2,FALSE),FALSE)</f>
        <v>0</v>
      </c>
      <c r="M133" s="115">
        <f>VLOOKUP($C133,Banco!$A$3:$AZ$322,HLOOKUP(M$2,Banco!$A$1:$AZ$2,2,FALSE),FALSE)</f>
        <v>1</v>
      </c>
      <c r="N133" s="25">
        <f>VLOOKUP($C133,Banco!$A$3:$AZ$322,HLOOKUP(N$2,Banco!$A$1:$AZ$2,2,FALSE),FALSE)</f>
        <v>0</v>
      </c>
      <c r="O133" s="25">
        <f>VLOOKUP($C133,Banco!$A$3:$AZ$322,HLOOKUP(O$2,Banco!$A$1:$AZ$2,2,FALSE),FALSE)</f>
        <v>0</v>
      </c>
      <c r="P133" s="25">
        <f>VLOOKUP($C133,Banco!$A$3:$AZ$322,HLOOKUP(P$2,Banco!$A$1:$AZ$2,2,FALSE),FALSE)</f>
        <v>3</v>
      </c>
      <c r="Q133" s="25">
        <f>VLOOKUP($C133,Banco!$A$3:$AZ$322,HLOOKUP(Q$2,Banco!$A$1:$AZ$2,2,FALSE),FALSE)</f>
        <v>0</v>
      </c>
      <c r="R133" s="25">
        <f>VLOOKUP($C133,Banco!$A$3:$AZ$322,HLOOKUP(R$2,Banco!$A$1:$AZ$2,2,FALSE),FALSE)</f>
        <v>0</v>
      </c>
      <c r="S133" s="25">
        <f>VLOOKUP($C133,Banco!$A$3:$AZ$322,HLOOKUP(S$2,Banco!$A$1:$AZ$2,2,FALSE),FALSE)</f>
        <v>19</v>
      </c>
      <c r="T133" s="25">
        <f>VLOOKUP($C133,Banco!$A$3:$AZ$322,HLOOKUP(T$2,Banco!$A$1:$AZ$2,2,FALSE),FALSE)</f>
        <v>16</v>
      </c>
      <c r="U133" s="25" t="str">
        <f>VLOOKUP($C133,Banco!$A$3:$AZ$322,HLOOKUP(U$2,Banco!$A$1:$AZ$2,2,FALSE),FALSE)</f>
        <v>-</v>
      </c>
      <c r="V133" s="25">
        <f>VLOOKUP($C133,Banco!$A$3:$AZ$322,HLOOKUP(V$2,Banco!$A$1:$AZ$2,2,FALSE),FALSE)</f>
        <v>0</v>
      </c>
      <c r="W133" s="25">
        <f>VLOOKUP($C133,Banco!$A$3:$AZ$322,HLOOKUP(W$2,Banco!$A$1:$AZ$2,2,FALSE),FALSE)</f>
        <v>1</v>
      </c>
      <c r="X133" s="25">
        <f>VLOOKUP($C133,Banco!$A$3:$AZ$322,HLOOKUP(X$2,Banco!$A$1:$AZ$2,2,FALSE),FALSE)</f>
        <v>0</v>
      </c>
      <c r="Y133" s="68" t="str">
        <f>VLOOKUP($C133,Banco!$A$3:$AZ$322,HLOOKUP(Y$2,Banco!$A$1:$AZ$2,2,FALSE),FALSE)</f>
        <v>Ref. Concórdia</v>
      </c>
      <c r="Z133" s="68">
        <f>VLOOKUP($C133,Banco!$A$3:$AZ$322,HLOOKUP(Z$2,Banco!$A$1:$AZ$2,2,FALSE),FALSE)</f>
        <v>0</v>
      </c>
      <c r="AA133" s="68">
        <f>VLOOKUP($C133,Banco!$A$3:$AZ$322,HLOOKUP(AA$2,Banco!$A$1:$AZ$2,2,FALSE),FALSE)</f>
        <v>0</v>
      </c>
      <c r="AB133" s="68">
        <f>VLOOKUP($C133,Banco!$A$3:$AZ$322,HLOOKUP(AB$2,Banco!$A$1:$AZ$2,2,FALSE),FALSE)</f>
        <v>0</v>
      </c>
      <c r="AC133" s="68">
        <f>VLOOKUP($C133,Banco!$A$3:$AZ$322,HLOOKUP(AC$2,Banco!$A$1:$AZ$2,2,FALSE),FALSE)</f>
        <v>0</v>
      </c>
      <c r="AD133" s="68">
        <f>VLOOKUP($C133,Banco!$A$3:$AZ$322,HLOOKUP(AD$2,Banco!$A$1:$AZ$2,2,FALSE),FALSE)</f>
        <v>0</v>
      </c>
      <c r="AE133" s="68" t="str">
        <f>VLOOKUP($C133,Banco!$A$3:$AZ$322,HLOOKUP(AE$2,Banco!$A$1:$AZ$2,2,FALSE),FALSE)</f>
        <v>X</v>
      </c>
      <c r="AF133" s="68">
        <f>VLOOKUP($C133,Banco!$A$3:$AZ$322,HLOOKUP(AF$2,Banco!$A$1:$AZ$2,2,FALSE),FALSE)</f>
        <v>0</v>
      </c>
      <c r="AG133" s="68">
        <f>VLOOKUP($C133,Banco!$A$3:$AZ$322,HLOOKUP(AG$2,Banco!$A$1:$AZ$2,2,FALSE),FALSE)</f>
        <v>0</v>
      </c>
    </row>
    <row r="134" spans="1:33" x14ac:dyDescent="0.2">
      <c r="A134" s="420"/>
      <c r="B134" s="413"/>
      <c r="C134" s="169" t="s">
        <v>131</v>
      </c>
      <c r="D134" s="198" t="s">
        <v>475</v>
      </c>
      <c r="E134" s="28">
        <f>VLOOKUP($C134,Banco!$A$3:$AZ$322,HLOOKUP(E$2,Banco!$A$1:$AZ$2,2,FALSE),FALSE)</f>
        <v>10419</v>
      </c>
      <c r="F134" s="28">
        <f>VLOOKUP($C134,Banco!$A$3:$AZ$322,HLOOKUP(F$2,Banco!$A$1:$AZ$2,2,FALSE),FALSE)</f>
        <v>13800</v>
      </c>
      <c r="G134" s="28">
        <f>VLOOKUP($C134,Banco!$A$3:$AZ$322,HLOOKUP(G$2,Banco!$A$1:$AZ$2,2,FALSE),FALSE)</f>
        <v>10419</v>
      </c>
      <c r="H134" s="125">
        <f>VLOOKUP($C134,Banco!$A$3:$AZ$322,HLOOKUP(H$2,Banco!$A$1:$AZ$2,2,FALSE),FALSE)</f>
        <v>1</v>
      </c>
      <c r="I134" s="28">
        <f>VLOOKUP($C134,Banco!$A$3:$AZ$322,HLOOKUP(I$2,Banco!$A$1:$AZ$2,2,FALSE),FALSE)</f>
        <v>5</v>
      </c>
      <c r="J134" s="28">
        <f>VLOOKUP($C134,Banco!$A$3:$AZ$322,HLOOKUP(J$2,Banco!$A$1:$AZ$2,2,FALSE),FALSE)</f>
        <v>4</v>
      </c>
      <c r="K134" s="28">
        <f>VLOOKUP($C134,Banco!$A$3:$AZ$322,HLOOKUP(K$2,Banco!$A$1:$AZ$2,2,FALSE),FALSE)</f>
        <v>0</v>
      </c>
      <c r="L134" s="28">
        <f>VLOOKUP($C134,Banco!$A$3:$AZ$322,HLOOKUP(L$2,Banco!$A$1:$AZ$2,2,FALSE),FALSE)</f>
        <v>0</v>
      </c>
      <c r="M134" s="125">
        <f>VLOOKUP($C134,Banco!$A$3:$AZ$322,HLOOKUP(M$2,Banco!$A$1:$AZ$2,2,FALSE),FALSE)</f>
        <v>0</v>
      </c>
      <c r="N134" s="28">
        <f>VLOOKUP($C134,Banco!$A$3:$AZ$322,HLOOKUP(N$2,Banco!$A$1:$AZ$2,2,FALSE),FALSE)</f>
        <v>0</v>
      </c>
      <c r="O134" s="28">
        <f>VLOOKUP($C134,Banco!$A$3:$AZ$322,HLOOKUP(O$2,Banco!$A$1:$AZ$2,2,FALSE),FALSE)</f>
        <v>0</v>
      </c>
      <c r="P134" s="28">
        <f>VLOOKUP($C134,Banco!$A$3:$AZ$322,HLOOKUP(P$2,Banco!$A$1:$AZ$2,2,FALSE),FALSE)</f>
        <v>4</v>
      </c>
      <c r="Q134" s="28">
        <f>VLOOKUP($C134,Banco!$A$3:$AZ$322,HLOOKUP(Q$2,Banco!$A$1:$AZ$2,2,FALSE),FALSE)</f>
        <v>0</v>
      </c>
      <c r="R134" s="28">
        <f>VLOOKUP($C134,Banco!$A$3:$AZ$322,HLOOKUP(R$2,Banco!$A$1:$AZ$2,2,FALSE),FALSE)</f>
        <v>0</v>
      </c>
      <c r="S134" s="28">
        <f>VLOOKUP($C134,Banco!$A$3:$AZ$322,HLOOKUP(S$2,Banco!$A$1:$AZ$2,2,FALSE),FALSE)</f>
        <v>26</v>
      </c>
      <c r="T134" s="28">
        <f>VLOOKUP($C134,Banco!$A$3:$AZ$322,HLOOKUP(T$2,Banco!$A$1:$AZ$2,2,FALSE),FALSE)</f>
        <v>18</v>
      </c>
      <c r="U134" s="28" t="str">
        <f>VLOOKUP($C134,Banco!$A$3:$AZ$322,HLOOKUP(U$2,Banco!$A$1:$AZ$2,2,FALSE),FALSE)</f>
        <v>-</v>
      </c>
      <c r="V134" s="28">
        <f>VLOOKUP($C134,Banco!$A$3:$AZ$322,HLOOKUP(V$2,Banco!$A$1:$AZ$2,2,FALSE),FALSE)</f>
        <v>0</v>
      </c>
      <c r="W134" s="28">
        <f>VLOOKUP($C134,Banco!$A$3:$AZ$322,HLOOKUP(W$2,Banco!$A$1:$AZ$2,2,FALSE),FALSE)</f>
        <v>1</v>
      </c>
      <c r="X134" s="28">
        <f>VLOOKUP($C134,Banco!$A$3:$AZ$322,HLOOKUP(X$2,Banco!$A$1:$AZ$2,2,FALSE),FALSE)</f>
        <v>0</v>
      </c>
      <c r="Y134" s="74" t="str">
        <f>VLOOKUP($C134,Banco!$A$3:$AZ$322,HLOOKUP(Y$2,Banco!$A$1:$AZ$2,2,FALSE),FALSE)</f>
        <v>Ref. Concórdia</v>
      </c>
      <c r="Z134" s="74" t="str">
        <f>VLOOKUP($C134,Banco!$A$3:$AZ$322,HLOOKUP(Z$2,Banco!$A$1:$AZ$2,2,FALSE),FALSE)</f>
        <v>X</v>
      </c>
      <c r="AA134" s="74" t="str">
        <f>VLOOKUP($C134,Banco!$A$3:$AZ$322,HLOOKUP(AA$2,Banco!$A$1:$AZ$2,2,FALSE),FALSE)</f>
        <v>-</v>
      </c>
      <c r="AB134" s="74">
        <f>VLOOKUP($C134,Banco!$A$3:$AZ$322,HLOOKUP(AB$2,Banco!$A$1:$AZ$2,2,FALSE),FALSE)</f>
        <v>0</v>
      </c>
      <c r="AC134" s="74">
        <f>VLOOKUP($C134,Banco!$A$3:$AZ$322,HLOOKUP(AC$2,Banco!$A$1:$AZ$2,2,FALSE),FALSE)</f>
        <v>1</v>
      </c>
      <c r="AD134" s="74">
        <f>VLOOKUP($C134,Banco!$A$3:$AZ$322,HLOOKUP(AD$2,Banco!$A$1:$AZ$2,2,FALSE),FALSE)</f>
        <v>0</v>
      </c>
      <c r="AE134" s="74" t="str">
        <f>VLOOKUP($C134,Banco!$A$3:$AZ$322,HLOOKUP(AE$2,Banco!$A$1:$AZ$2,2,FALSE),FALSE)</f>
        <v>X</v>
      </c>
      <c r="AF134" s="74">
        <f>VLOOKUP($C134,Banco!$A$3:$AZ$322,HLOOKUP(AF$2,Banco!$A$1:$AZ$2,2,FALSE),FALSE)</f>
        <v>0</v>
      </c>
      <c r="AG134" s="74">
        <f>VLOOKUP($C134,Banco!$A$3:$AZ$322,HLOOKUP(AG$2,Banco!$A$1:$AZ$2,2,FALSE),FALSE)</f>
        <v>0</v>
      </c>
    </row>
    <row r="135" spans="1:33" x14ac:dyDescent="0.2">
      <c r="A135" s="420"/>
      <c r="B135" s="413"/>
      <c r="C135" s="162" t="s">
        <v>134</v>
      </c>
      <c r="D135" s="198" t="s">
        <v>475</v>
      </c>
      <c r="E135" s="25">
        <f>VLOOKUP($C135,Banco!$A$3:$AZ$322,HLOOKUP(E$2,Banco!$A$1:$AZ$2,2,FALSE),FALSE)</f>
        <v>6169</v>
      </c>
      <c r="F135" s="25">
        <f>VLOOKUP($C135,Banco!$A$3:$AZ$322,HLOOKUP(F$2,Banco!$A$1:$AZ$2,2,FALSE),FALSE)</f>
        <v>10350</v>
      </c>
      <c r="G135" s="25">
        <f>VLOOKUP($C135,Banco!$A$3:$AZ$322,HLOOKUP(G$2,Banco!$A$1:$AZ$2,2,FALSE),FALSE)</f>
        <v>6169</v>
      </c>
      <c r="H135" s="115">
        <f>VLOOKUP($C135,Banco!$A$3:$AZ$322,HLOOKUP(H$2,Banco!$A$1:$AZ$2,2,FALSE),FALSE)</f>
        <v>1</v>
      </c>
      <c r="I135" s="25">
        <f>VLOOKUP($C135,Banco!$A$3:$AZ$322,HLOOKUP(I$2,Banco!$A$1:$AZ$2,2,FALSE),FALSE)</f>
        <v>3</v>
      </c>
      <c r="J135" s="25">
        <f>VLOOKUP($C135,Banco!$A$3:$AZ$322,HLOOKUP(J$2,Banco!$A$1:$AZ$2,2,FALSE),FALSE)</f>
        <v>3</v>
      </c>
      <c r="K135" s="25">
        <f>VLOOKUP($C135,Banco!$A$3:$AZ$322,HLOOKUP(K$2,Banco!$A$1:$AZ$2,2,FALSE),FALSE)</f>
        <v>8</v>
      </c>
      <c r="L135" s="25">
        <f>VLOOKUP($C135,Banco!$A$3:$AZ$322,HLOOKUP(L$2,Banco!$A$1:$AZ$2,2,FALSE),FALSE)</f>
        <v>0</v>
      </c>
      <c r="M135" s="115">
        <f>VLOOKUP($C135,Banco!$A$3:$AZ$322,HLOOKUP(M$2,Banco!$A$1:$AZ$2,2,FALSE),FALSE)</f>
        <v>0.1237</v>
      </c>
      <c r="N135" s="25">
        <f>VLOOKUP($C135,Banco!$A$3:$AZ$322,HLOOKUP(N$2,Banco!$A$1:$AZ$2,2,FALSE),FALSE)</f>
        <v>0</v>
      </c>
      <c r="O135" s="25">
        <f>VLOOKUP($C135,Banco!$A$3:$AZ$322,HLOOKUP(O$2,Banco!$A$1:$AZ$2,2,FALSE),FALSE)</f>
        <v>0</v>
      </c>
      <c r="P135" s="25">
        <f>VLOOKUP($C135,Banco!$A$3:$AZ$322,HLOOKUP(P$2,Banco!$A$1:$AZ$2,2,FALSE),FALSE)</f>
        <v>3</v>
      </c>
      <c r="Q135" s="25">
        <f>VLOOKUP($C135,Banco!$A$3:$AZ$322,HLOOKUP(Q$2,Banco!$A$1:$AZ$2,2,FALSE),FALSE)</f>
        <v>0</v>
      </c>
      <c r="R135" s="25">
        <f>VLOOKUP($C135,Banco!$A$3:$AZ$322,HLOOKUP(R$2,Banco!$A$1:$AZ$2,2,FALSE),FALSE)</f>
        <v>0</v>
      </c>
      <c r="S135" s="25">
        <f>VLOOKUP($C135,Banco!$A$3:$AZ$322,HLOOKUP(S$2,Banco!$A$1:$AZ$2,2,FALSE),FALSE)</f>
        <v>16</v>
      </c>
      <c r="T135" s="25">
        <f>VLOOKUP($C135,Banco!$A$3:$AZ$322,HLOOKUP(T$2,Banco!$A$1:$AZ$2,2,FALSE),FALSE)</f>
        <v>17</v>
      </c>
      <c r="U135" s="25" t="str">
        <f>VLOOKUP($C135,Banco!$A$3:$AZ$322,HLOOKUP(U$2,Banco!$A$1:$AZ$2,2,FALSE),FALSE)</f>
        <v>-</v>
      </c>
      <c r="V135" s="25">
        <f>VLOOKUP($C135,Banco!$A$3:$AZ$322,HLOOKUP(V$2,Banco!$A$1:$AZ$2,2,FALSE),FALSE)</f>
        <v>0</v>
      </c>
      <c r="W135" s="25">
        <f>VLOOKUP($C135,Banco!$A$3:$AZ$322,HLOOKUP(W$2,Banco!$A$1:$AZ$2,2,FALSE),FALSE)</f>
        <v>1</v>
      </c>
      <c r="X135" s="25">
        <f>VLOOKUP($C135,Banco!$A$3:$AZ$322,HLOOKUP(X$2,Banco!$A$1:$AZ$2,2,FALSE),FALSE)</f>
        <v>0</v>
      </c>
      <c r="Y135" s="68" t="str">
        <f>VLOOKUP($C135,Banco!$A$3:$AZ$322,HLOOKUP(Y$2,Banco!$A$1:$AZ$2,2,FALSE),FALSE)</f>
        <v>Ref. Concórdia</v>
      </c>
      <c r="Z135" s="68" t="str">
        <f>VLOOKUP($C135,Banco!$A$3:$AZ$322,HLOOKUP(Z$2,Banco!$A$1:$AZ$2,2,FALSE),FALSE)</f>
        <v>X</v>
      </c>
      <c r="AA135" s="68" t="str">
        <f>VLOOKUP($C135,Banco!$A$3:$AZ$322,HLOOKUP(AA$2,Banco!$A$1:$AZ$2,2,FALSE),FALSE)</f>
        <v>-</v>
      </c>
      <c r="AB135" s="68">
        <f>VLOOKUP($C135,Banco!$A$3:$AZ$322,HLOOKUP(AB$2,Banco!$A$1:$AZ$2,2,FALSE),FALSE)</f>
        <v>0</v>
      </c>
      <c r="AC135" s="68">
        <f>VLOOKUP($C135,Banco!$A$3:$AZ$322,HLOOKUP(AC$2,Banco!$A$1:$AZ$2,2,FALSE),FALSE)</f>
        <v>0</v>
      </c>
      <c r="AD135" s="68">
        <f>VLOOKUP($C135,Banco!$A$3:$AZ$322,HLOOKUP(AD$2,Banco!$A$1:$AZ$2,2,FALSE),FALSE)</f>
        <v>0</v>
      </c>
      <c r="AE135" s="68" t="str">
        <f>VLOOKUP($C135,Banco!$A$3:$AZ$322,HLOOKUP(AE$2,Banco!$A$1:$AZ$2,2,FALSE),FALSE)</f>
        <v>X</v>
      </c>
      <c r="AF135" s="68">
        <f>VLOOKUP($C135,Banco!$A$3:$AZ$322,HLOOKUP(AF$2,Banco!$A$1:$AZ$2,2,FALSE),FALSE)</f>
        <v>0</v>
      </c>
      <c r="AG135" s="68">
        <f>VLOOKUP($C135,Banco!$A$3:$AZ$322,HLOOKUP(AG$2,Banco!$A$1:$AZ$2,2,FALSE),FALSE)</f>
        <v>0</v>
      </c>
    </row>
    <row r="136" spans="1:33" ht="25.5" customHeight="1" x14ac:dyDescent="0.2">
      <c r="A136" s="420"/>
      <c r="B136" s="413"/>
      <c r="C136" s="169" t="s">
        <v>158</v>
      </c>
      <c r="D136" s="198" t="s">
        <v>475</v>
      </c>
      <c r="E136" s="28">
        <f>VLOOKUP($C136,Banco!$A$3:$AZ$322,HLOOKUP(E$2,Banco!$A$1:$AZ$2,2,FALSE),FALSE)</f>
        <v>4563</v>
      </c>
      <c r="F136" s="28">
        <f>VLOOKUP($C136,Banco!$A$3:$AZ$322,HLOOKUP(F$2,Banco!$A$1:$AZ$2,2,FALSE),FALSE)</f>
        <v>3450</v>
      </c>
      <c r="G136" s="28">
        <f>VLOOKUP($C136,Banco!$A$3:$AZ$322,HLOOKUP(G$2,Banco!$A$1:$AZ$2,2,FALSE),FALSE)</f>
        <v>3450</v>
      </c>
      <c r="H136" s="125">
        <f>VLOOKUP($C136,Banco!$A$3:$AZ$322,HLOOKUP(H$2,Banco!$A$1:$AZ$2,2,FALSE),FALSE)</f>
        <v>0.75608152531229456</v>
      </c>
      <c r="I136" s="28">
        <f>VLOOKUP($C136,Banco!$A$3:$AZ$322,HLOOKUP(I$2,Banco!$A$1:$AZ$2,2,FALSE),FALSE)</f>
        <v>2</v>
      </c>
      <c r="J136" s="28">
        <f>VLOOKUP($C136,Banco!$A$3:$AZ$322,HLOOKUP(J$2,Banco!$A$1:$AZ$2,2,FALSE),FALSE)</f>
        <v>1</v>
      </c>
      <c r="K136" s="28">
        <f>VLOOKUP($C136,Banco!$A$3:$AZ$322,HLOOKUP(K$2,Banco!$A$1:$AZ$2,2,FALSE),FALSE)</f>
        <v>1</v>
      </c>
      <c r="L136" s="28">
        <f>VLOOKUP($C136,Banco!$A$3:$AZ$322,HLOOKUP(L$2,Banco!$A$1:$AZ$2,2,FALSE),FALSE)</f>
        <v>0</v>
      </c>
      <c r="M136" s="125">
        <f>VLOOKUP($C136,Banco!$A$3:$AZ$322,HLOOKUP(M$2,Banco!$A$1:$AZ$2,2,FALSE),FALSE)</f>
        <v>0.75890000000000002</v>
      </c>
      <c r="N136" s="28">
        <f>VLOOKUP($C136,Banco!$A$3:$AZ$322,HLOOKUP(N$2,Banco!$A$1:$AZ$2,2,FALSE),FALSE)</f>
        <v>0</v>
      </c>
      <c r="O136" s="28">
        <f>VLOOKUP($C136,Banco!$A$3:$AZ$322,HLOOKUP(O$2,Banco!$A$1:$AZ$2,2,FALSE),FALSE)</f>
        <v>0</v>
      </c>
      <c r="P136" s="28">
        <f>VLOOKUP($C136,Banco!$A$3:$AZ$322,HLOOKUP(P$2,Banco!$A$1:$AZ$2,2,FALSE),FALSE)</f>
        <v>1</v>
      </c>
      <c r="Q136" s="28">
        <f>VLOOKUP($C136,Banco!$A$3:$AZ$322,HLOOKUP(Q$2,Banco!$A$1:$AZ$2,2,FALSE),FALSE)</f>
        <v>0</v>
      </c>
      <c r="R136" s="28">
        <f>VLOOKUP($C136,Banco!$A$3:$AZ$322,HLOOKUP(R$2,Banco!$A$1:$AZ$2,2,FALSE),FALSE)</f>
        <v>0</v>
      </c>
      <c r="S136" s="28">
        <f>VLOOKUP($C136,Banco!$A$3:$AZ$322,HLOOKUP(S$2,Banco!$A$1:$AZ$2,2,FALSE),FALSE)</f>
        <v>12</v>
      </c>
      <c r="T136" s="28">
        <f>VLOOKUP($C136,Banco!$A$3:$AZ$322,HLOOKUP(T$2,Banco!$A$1:$AZ$2,2,FALSE),FALSE)</f>
        <v>10</v>
      </c>
      <c r="U136" s="28" t="str">
        <f>VLOOKUP($C136,Banco!$A$3:$AZ$322,HLOOKUP(U$2,Banco!$A$1:$AZ$2,2,FALSE),FALSE)</f>
        <v>-</v>
      </c>
      <c r="V136" s="28">
        <f>VLOOKUP($C136,Banco!$A$3:$AZ$322,HLOOKUP(V$2,Banco!$A$1:$AZ$2,2,FALSE),FALSE)</f>
        <v>0</v>
      </c>
      <c r="W136" s="28">
        <f>VLOOKUP($C136,Banco!$A$3:$AZ$322,HLOOKUP(W$2,Banco!$A$1:$AZ$2,2,FALSE),FALSE)</f>
        <v>0</v>
      </c>
      <c r="X136" s="28">
        <f>VLOOKUP($C136,Banco!$A$3:$AZ$322,HLOOKUP(X$2,Banco!$A$1:$AZ$2,2,FALSE),FALSE)</f>
        <v>0</v>
      </c>
      <c r="Y136" s="74" t="str">
        <f>VLOOKUP($C136,Banco!$A$3:$AZ$322,HLOOKUP(Y$2,Banco!$A$1:$AZ$2,2,FALSE),FALSE)</f>
        <v>Ref. Concórdia</v>
      </c>
      <c r="Z136" s="74">
        <f>VLOOKUP($C136,Banco!$A$3:$AZ$322,HLOOKUP(Z$2,Banco!$A$1:$AZ$2,2,FALSE),FALSE)</f>
        <v>0</v>
      </c>
      <c r="AA136" s="74">
        <f>VLOOKUP($C136,Banco!$A$3:$AZ$322,HLOOKUP(AA$2,Banco!$A$1:$AZ$2,2,FALSE),FALSE)</f>
        <v>0</v>
      </c>
      <c r="AB136" s="74">
        <f>VLOOKUP($C136,Banco!$A$3:$AZ$322,HLOOKUP(AB$2,Banco!$A$1:$AZ$2,2,FALSE),FALSE)</f>
        <v>0</v>
      </c>
      <c r="AC136" s="74">
        <f>VLOOKUP($C136,Banco!$A$3:$AZ$322,HLOOKUP(AC$2,Banco!$A$1:$AZ$2,2,FALSE),FALSE)</f>
        <v>1</v>
      </c>
      <c r="AD136" s="74">
        <f>VLOOKUP($C136,Banco!$A$3:$AZ$322,HLOOKUP(AD$2,Banco!$A$1:$AZ$2,2,FALSE),FALSE)</f>
        <v>0</v>
      </c>
      <c r="AE136" s="74" t="str">
        <f>VLOOKUP($C136,Banco!$A$3:$AZ$322,HLOOKUP(AE$2,Banco!$A$1:$AZ$2,2,FALSE),FALSE)</f>
        <v>X</v>
      </c>
      <c r="AF136" s="74">
        <f>VLOOKUP($C136,Banco!$A$3:$AZ$322,HLOOKUP(AF$2,Banco!$A$1:$AZ$2,2,FALSE),FALSE)</f>
        <v>0</v>
      </c>
      <c r="AG136" s="74">
        <f>VLOOKUP($C136,Banco!$A$3:$AZ$322,HLOOKUP(AG$2,Banco!$A$1:$AZ$2,2,FALSE),FALSE)</f>
        <v>0</v>
      </c>
    </row>
    <row r="137" spans="1:33" x14ac:dyDescent="0.2">
      <c r="A137" s="420"/>
      <c r="B137" s="413"/>
      <c r="C137" s="162" t="s">
        <v>202</v>
      </c>
      <c r="D137" s="198" t="s">
        <v>475</v>
      </c>
      <c r="E137" s="25">
        <f>VLOOKUP($C137,Banco!$A$3:$AZ$322,HLOOKUP(E$2,Banco!$A$1:$AZ$2,2,FALSE),FALSE)</f>
        <v>2787</v>
      </c>
      <c r="F137" s="25">
        <f>VLOOKUP($C137,Banco!$A$3:$AZ$322,HLOOKUP(F$2,Banco!$A$1:$AZ$2,2,FALSE),FALSE)</f>
        <v>3450</v>
      </c>
      <c r="G137" s="25">
        <f>VLOOKUP($C137,Banco!$A$3:$AZ$322,HLOOKUP(G$2,Banco!$A$1:$AZ$2,2,FALSE),FALSE)</f>
        <v>2787</v>
      </c>
      <c r="H137" s="115">
        <f>VLOOKUP($C137,Banco!$A$3:$AZ$322,HLOOKUP(H$2,Banco!$A$1:$AZ$2,2,FALSE),FALSE)</f>
        <v>1</v>
      </c>
      <c r="I137" s="25">
        <f>VLOOKUP($C137,Banco!$A$3:$AZ$322,HLOOKUP(I$2,Banco!$A$1:$AZ$2,2,FALSE),FALSE)</f>
        <v>1</v>
      </c>
      <c r="J137" s="25">
        <f>VLOOKUP($C137,Banco!$A$3:$AZ$322,HLOOKUP(J$2,Banco!$A$1:$AZ$2,2,FALSE),FALSE)</f>
        <v>1</v>
      </c>
      <c r="K137" s="25">
        <f>VLOOKUP($C137,Banco!$A$3:$AZ$322,HLOOKUP(K$2,Banco!$A$1:$AZ$2,2,FALSE),FALSE)</f>
        <v>1</v>
      </c>
      <c r="L137" s="25">
        <f>VLOOKUP($C137,Banco!$A$3:$AZ$322,HLOOKUP(L$2,Banco!$A$1:$AZ$2,2,FALSE),FALSE)</f>
        <v>0</v>
      </c>
      <c r="M137" s="115">
        <f>VLOOKUP($C137,Banco!$A$3:$AZ$322,HLOOKUP(M$2,Banco!$A$1:$AZ$2,2,FALSE),FALSE)</f>
        <v>1</v>
      </c>
      <c r="N137" s="25">
        <f>VLOOKUP($C137,Banco!$A$3:$AZ$322,HLOOKUP(N$2,Banco!$A$1:$AZ$2,2,FALSE),FALSE)</f>
        <v>0</v>
      </c>
      <c r="O137" s="25">
        <f>VLOOKUP($C137,Banco!$A$3:$AZ$322,HLOOKUP(O$2,Banco!$A$1:$AZ$2,2,FALSE),FALSE)</f>
        <v>0</v>
      </c>
      <c r="P137" s="25">
        <f>VLOOKUP($C137,Banco!$A$3:$AZ$322,HLOOKUP(P$2,Banco!$A$1:$AZ$2,2,FALSE),FALSE)</f>
        <v>1</v>
      </c>
      <c r="Q137" s="25">
        <f>VLOOKUP($C137,Banco!$A$3:$AZ$322,HLOOKUP(Q$2,Banco!$A$1:$AZ$2,2,FALSE),FALSE)</f>
        <v>0</v>
      </c>
      <c r="R137" s="25">
        <f>VLOOKUP($C137,Banco!$A$3:$AZ$322,HLOOKUP(R$2,Banco!$A$1:$AZ$2,2,FALSE),FALSE)</f>
        <v>0</v>
      </c>
      <c r="S137" s="25">
        <f>VLOOKUP($C137,Banco!$A$3:$AZ$322,HLOOKUP(S$2,Banco!$A$1:$AZ$2,2,FALSE),FALSE)</f>
        <v>7</v>
      </c>
      <c r="T137" s="25">
        <f>VLOOKUP($C137,Banco!$A$3:$AZ$322,HLOOKUP(T$2,Banco!$A$1:$AZ$2,2,FALSE),FALSE)</f>
        <v>6</v>
      </c>
      <c r="U137" s="25" t="str">
        <f>VLOOKUP($C137,Banco!$A$3:$AZ$322,HLOOKUP(U$2,Banco!$A$1:$AZ$2,2,FALSE),FALSE)</f>
        <v>-</v>
      </c>
      <c r="V137" s="25">
        <f>VLOOKUP($C137,Banco!$A$3:$AZ$322,HLOOKUP(V$2,Banco!$A$1:$AZ$2,2,FALSE),FALSE)</f>
        <v>0</v>
      </c>
      <c r="W137" s="25">
        <f>VLOOKUP($C137,Banco!$A$3:$AZ$322,HLOOKUP(W$2,Banco!$A$1:$AZ$2,2,FALSE),FALSE)</f>
        <v>0</v>
      </c>
      <c r="X137" s="25">
        <f>VLOOKUP($C137,Banco!$A$3:$AZ$322,HLOOKUP(X$2,Banco!$A$1:$AZ$2,2,FALSE),FALSE)</f>
        <v>1</v>
      </c>
      <c r="Y137" s="68" t="str">
        <f>VLOOKUP($C137,Banco!$A$3:$AZ$322,HLOOKUP(Y$2,Banco!$A$1:$AZ$2,2,FALSE),FALSE)</f>
        <v>Ref. Concórdia</v>
      </c>
      <c r="Z137" s="68" t="str">
        <f>VLOOKUP($C137,Banco!$A$3:$AZ$322,HLOOKUP(Z$2,Banco!$A$1:$AZ$2,2,FALSE),FALSE)</f>
        <v>X</v>
      </c>
      <c r="AA137" s="68" t="str">
        <f>VLOOKUP($C137,Banco!$A$3:$AZ$322,HLOOKUP(AA$2,Banco!$A$1:$AZ$2,2,FALSE),FALSE)</f>
        <v>-</v>
      </c>
      <c r="AB137" s="68">
        <f>VLOOKUP($C137,Banco!$A$3:$AZ$322,HLOOKUP(AB$2,Banco!$A$1:$AZ$2,2,FALSE),FALSE)</f>
        <v>0</v>
      </c>
      <c r="AC137" s="68">
        <f>VLOOKUP($C137,Banco!$A$3:$AZ$322,HLOOKUP(AC$2,Banco!$A$1:$AZ$2,2,FALSE),FALSE)</f>
        <v>0</v>
      </c>
      <c r="AD137" s="68">
        <f>VLOOKUP($C137,Banco!$A$3:$AZ$322,HLOOKUP(AD$2,Banco!$A$1:$AZ$2,2,FALSE),FALSE)</f>
        <v>0</v>
      </c>
      <c r="AE137" s="68" t="str">
        <f>VLOOKUP($C137,Banco!$A$3:$AZ$322,HLOOKUP(AE$2,Banco!$A$1:$AZ$2,2,FALSE),FALSE)</f>
        <v>X</v>
      </c>
      <c r="AF137" s="68">
        <f>VLOOKUP($C137,Banco!$A$3:$AZ$322,HLOOKUP(AF$2,Banco!$A$1:$AZ$2,2,FALSE),FALSE)</f>
        <v>0</v>
      </c>
      <c r="AG137" s="68">
        <f>VLOOKUP($C137,Banco!$A$3:$AZ$322,HLOOKUP(AG$2,Banco!$A$1:$AZ$2,2,FALSE),FALSE)</f>
        <v>0</v>
      </c>
    </row>
    <row r="138" spans="1:33" x14ac:dyDescent="0.2">
      <c r="A138" s="420"/>
      <c r="B138" s="413"/>
      <c r="C138" s="169" t="s">
        <v>206</v>
      </c>
      <c r="D138" s="198" t="s">
        <v>475</v>
      </c>
      <c r="E138" s="28">
        <f>VLOOKUP($C138,Banco!$A$3:$AZ$322,HLOOKUP(E$2,Banco!$A$1:$AZ$2,2,FALSE),FALSE)</f>
        <v>3854</v>
      </c>
      <c r="F138" s="28">
        <f>VLOOKUP($C138,Banco!$A$3:$AZ$322,HLOOKUP(F$2,Banco!$A$1:$AZ$2,2,FALSE),FALSE)</f>
        <v>6900</v>
      </c>
      <c r="G138" s="28">
        <f>VLOOKUP($C138,Banco!$A$3:$AZ$322,HLOOKUP(G$2,Banco!$A$1:$AZ$2,2,FALSE),FALSE)</f>
        <v>3854</v>
      </c>
      <c r="H138" s="125">
        <f>VLOOKUP($C138,Banco!$A$3:$AZ$322,HLOOKUP(H$2,Banco!$A$1:$AZ$2,2,FALSE),FALSE)</f>
        <v>1</v>
      </c>
      <c r="I138" s="28">
        <f>VLOOKUP($C138,Banco!$A$3:$AZ$322,HLOOKUP(I$2,Banco!$A$1:$AZ$2,2,FALSE),FALSE)</f>
        <v>2</v>
      </c>
      <c r="J138" s="28">
        <f>VLOOKUP($C138,Banco!$A$3:$AZ$322,HLOOKUP(J$2,Banco!$A$1:$AZ$2,2,FALSE),FALSE)</f>
        <v>2</v>
      </c>
      <c r="K138" s="28">
        <f>VLOOKUP($C138,Banco!$A$3:$AZ$322,HLOOKUP(K$2,Banco!$A$1:$AZ$2,2,FALSE),FALSE)</f>
        <v>2</v>
      </c>
      <c r="L138" s="28">
        <f>VLOOKUP($C138,Banco!$A$3:$AZ$322,HLOOKUP(L$2,Banco!$A$1:$AZ$2,2,FALSE),FALSE)</f>
        <v>0</v>
      </c>
      <c r="M138" s="125">
        <f>VLOOKUP($C138,Banco!$A$3:$AZ$322,HLOOKUP(M$2,Banco!$A$1:$AZ$2,2,FALSE),FALSE)</f>
        <v>1</v>
      </c>
      <c r="N138" s="28">
        <f>VLOOKUP($C138,Banco!$A$3:$AZ$322,HLOOKUP(N$2,Banco!$A$1:$AZ$2,2,FALSE),FALSE)</f>
        <v>0</v>
      </c>
      <c r="O138" s="28">
        <f>VLOOKUP($C138,Banco!$A$3:$AZ$322,HLOOKUP(O$2,Banco!$A$1:$AZ$2,2,FALSE),FALSE)</f>
        <v>0</v>
      </c>
      <c r="P138" s="28">
        <f>VLOOKUP($C138,Banco!$A$3:$AZ$322,HLOOKUP(P$2,Banco!$A$1:$AZ$2,2,FALSE),FALSE)</f>
        <v>2</v>
      </c>
      <c r="Q138" s="28">
        <f>VLOOKUP($C138,Banco!$A$3:$AZ$322,HLOOKUP(Q$2,Banco!$A$1:$AZ$2,2,FALSE),FALSE)</f>
        <v>0</v>
      </c>
      <c r="R138" s="28">
        <f>VLOOKUP($C138,Banco!$A$3:$AZ$322,HLOOKUP(R$2,Banco!$A$1:$AZ$2,2,FALSE),FALSE)</f>
        <v>0</v>
      </c>
      <c r="S138" s="28">
        <f>VLOOKUP($C138,Banco!$A$3:$AZ$322,HLOOKUP(S$2,Banco!$A$1:$AZ$2,2,FALSE),FALSE)</f>
        <v>11</v>
      </c>
      <c r="T138" s="28">
        <f>VLOOKUP($C138,Banco!$A$3:$AZ$322,HLOOKUP(T$2,Banco!$A$1:$AZ$2,2,FALSE),FALSE)</f>
        <v>13</v>
      </c>
      <c r="U138" s="28" t="str">
        <f>VLOOKUP($C138,Banco!$A$3:$AZ$322,HLOOKUP(U$2,Banco!$A$1:$AZ$2,2,FALSE),FALSE)</f>
        <v>-</v>
      </c>
      <c r="V138" s="28">
        <f>VLOOKUP($C138,Banco!$A$3:$AZ$322,HLOOKUP(V$2,Banco!$A$1:$AZ$2,2,FALSE),FALSE)</f>
        <v>0</v>
      </c>
      <c r="W138" s="28">
        <f>VLOOKUP($C138,Banco!$A$3:$AZ$322,HLOOKUP(W$2,Banco!$A$1:$AZ$2,2,FALSE),FALSE)</f>
        <v>0</v>
      </c>
      <c r="X138" s="28">
        <f>VLOOKUP($C138,Banco!$A$3:$AZ$322,HLOOKUP(X$2,Banco!$A$1:$AZ$2,2,FALSE),FALSE)</f>
        <v>1</v>
      </c>
      <c r="Y138" s="74" t="str">
        <f>VLOOKUP($C138,Banco!$A$3:$AZ$322,HLOOKUP(Y$2,Banco!$A$1:$AZ$2,2,FALSE),FALSE)</f>
        <v>Ref. Concórdia</v>
      </c>
      <c r="Z138" s="74" t="str">
        <f>VLOOKUP($C138,Banco!$A$3:$AZ$322,HLOOKUP(Z$2,Banco!$A$1:$AZ$2,2,FALSE),FALSE)</f>
        <v>X</v>
      </c>
      <c r="AA138" s="74" t="str">
        <f>VLOOKUP($C138,Banco!$A$3:$AZ$322,HLOOKUP(AA$2,Banco!$A$1:$AZ$2,2,FALSE),FALSE)</f>
        <v>-</v>
      </c>
      <c r="AB138" s="74">
        <f>VLOOKUP($C138,Banco!$A$3:$AZ$322,HLOOKUP(AB$2,Banco!$A$1:$AZ$2,2,FALSE),FALSE)</f>
        <v>0</v>
      </c>
      <c r="AC138" s="74">
        <f>VLOOKUP($C138,Banco!$A$3:$AZ$322,HLOOKUP(AC$2,Banco!$A$1:$AZ$2,2,FALSE),FALSE)</f>
        <v>2</v>
      </c>
      <c r="AD138" s="74">
        <f>VLOOKUP($C138,Banco!$A$3:$AZ$322,HLOOKUP(AD$2,Banco!$A$1:$AZ$2,2,FALSE),FALSE)</f>
        <v>0</v>
      </c>
      <c r="AE138" s="74" t="str">
        <f>VLOOKUP($C138,Banco!$A$3:$AZ$322,HLOOKUP(AE$2,Banco!$A$1:$AZ$2,2,FALSE),FALSE)</f>
        <v>X</v>
      </c>
      <c r="AF138" s="74">
        <f>VLOOKUP($C138,Banco!$A$3:$AZ$322,HLOOKUP(AF$2,Banco!$A$1:$AZ$2,2,FALSE),FALSE)</f>
        <v>0</v>
      </c>
      <c r="AG138" s="74">
        <f>VLOOKUP($C138,Banco!$A$3:$AZ$322,HLOOKUP(AG$2,Banco!$A$1:$AZ$2,2,FALSE),FALSE)</f>
        <v>0</v>
      </c>
    </row>
    <row r="139" spans="1:33" x14ac:dyDescent="0.2">
      <c r="A139" s="420"/>
      <c r="B139" s="413"/>
      <c r="C139" s="162" t="s">
        <v>216</v>
      </c>
      <c r="D139" s="198" t="s">
        <v>475</v>
      </c>
      <c r="E139" s="25">
        <f>VLOOKUP($C139,Banco!$A$3:$AZ$322,HLOOKUP(E$2,Banco!$A$1:$AZ$2,2,FALSE),FALSE)</f>
        <v>1568</v>
      </c>
      <c r="F139" s="25">
        <f>VLOOKUP($C139,Banco!$A$3:$AZ$322,HLOOKUP(F$2,Banco!$A$1:$AZ$2,2,FALSE),FALSE)</f>
        <v>3450</v>
      </c>
      <c r="G139" s="25">
        <f>VLOOKUP($C139,Banco!$A$3:$AZ$322,HLOOKUP(G$2,Banco!$A$1:$AZ$2,2,FALSE),FALSE)</f>
        <v>1568</v>
      </c>
      <c r="H139" s="115">
        <f>VLOOKUP($C139,Banco!$A$3:$AZ$322,HLOOKUP(H$2,Banco!$A$1:$AZ$2,2,FALSE),FALSE)</f>
        <v>1</v>
      </c>
      <c r="I139" s="25">
        <f>VLOOKUP($C139,Banco!$A$3:$AZ$322,HLOOKUP(I$2,Banco!$A$1:$AZ$2,2,FALSE),FALSE)</f>
        <v>1</v>
      </c>
      <c r="J139" s="25">
        <f>VLOOKUP($C139,Banco!$A$3:$AZ$322,HLOOKUP(J$2,Banco!$A$1:$AZ$2,2,FALSE),FALSE)</f>
        <v>1</v>
      </c>
      <c r="K139" s="25">
        <f>VLOOKUP($C139,Banco!$A$3:$AZ$322,HLOOKUP(K$2,Banco!$A$1:$AZ$2,2,FALSE),FALSE)</f>
        <v>1</v>
      </c>
      <c r="L139" s="25">
        <f>VLOOKUP($C139,Banco!$A$3:$AZ$322,HLOOKUP(L$2,Banco!$A$1:$AZ$2,2,FALSE),FALSE)</f>
        <v>0</v>
      </c>
      <c r="M139" s="115">
        <f>VLOOKUP($C139,Banco!$A$3:$AZ$322,HLOOKUP(M$2,Banco!$A$1:$AZ$2,2,FALSE),FALSE)</f>
        <v>1</v>
      </c>
      <c r="N139" s="25">
        <f>VLOOKUP($C139,Banco!$A$3:$AZ$322,HLOOKUP(N$2,Banco!$A$1:$AZ$2,2,FALSE),FALSE)</f>
        <v>0</v>
      </c>
      <c r="O139" s="25">
        <f>VLOOKUP($C139,Banco!$A$3:$AZ$322,HLOOKUP(O$2,Banco!$A$1:$AZ$2,2,FALSE),FALSE)</f>
        <v>0</v>
      </c>
      <c r="P139" s="25">
        <f>VLOOKUP($C139,Banco!$A$3:$AZ$322,HLOOKUP(P$2,Banco!$A$1:$AZ$2,2,FALSE),FALSE)</f>
        <v>1</v>
      </c>
      <c r="Q139" s="25">
        <f>VLOOKUP($C139,Banco!$A$3:$AZ$322,HLOOKUP(Q$2,Banco!$A$1:$AZ$2,2,FALSE),FALSE)</f>
        <v>0</v>
      </c>
      <c r="R139" s="25">
        <f>VLOOKUP($C139,Banco!$A$3:$AZ$322,HLOOKUP(R$2,Banco!$A$1:$AZ$2,2,FALSE),FALSE)</f>
        <v>0</v>
      </c>
      <c r="S139" s="25">
        <f>VLOOKUP($C139,Banco!$A$3:$AZ$322,HLOOKUP(S$2,Banco!$A$1:$AZ$2,2,FALSE),FALSE)</f>
        <v>4</v>
      </c>
      <c r="T139" s="25">
        <f>VLOOKUP($C139,Banco!$A$3:$AZ$322,HLOOKUP(T$2,Banco!$A$1:$AZ$2,2,FALSE),FALSE)</f>
        <v>4</v>
      </c>
      <c r="U139" s="25" t="str">
        <f>VLOOKUP($C139,Banco!$A$3:$AZ$322,HLOOKUP(U$2,Banco!$A$1:$AZ$2,2,FALSE),FALSE)</f>
        <v>-</v>
      </c>
      <c r="V139" s="25">
        <f>VLOOKUP($C139,Banco!$A$3:$AZ$322,HLOOKUP(V$2,Banco!$A$1:$AZ$2,2,FALSE),FALSE)</f>
        <v>0</v>
      </c>
      <c r="W139" s="25">
        <f>VLOOKUP($C139,Banco!$A$3:$AZ$322,HLOOKUP(W$2,Banco!$A$1:$AZ$2,2,FALSE),FALSE)</f>
        <v>0</v>
      </c>
      <c r="X139" s="25">
        <f>VLOOKUP($C139,Banco!$A$3:$AZ$322,HLOOKUP(X$2,Banco!$A$1:$AZ$2,2,FALSE),FALSE)</f>
        <v>1</v>
      </c>
      <c r="Y139" s="68" t="str">
        <f>VLOOKUP($C139,Banco!$A$3:$AZ$322,HLOOKUP(Y$2,Banco!$A$1:$AZ$2,2,FALSE),FALSE)</f>
        <v>Ref. Concórdia</v>
      </c>
      <c r="Z139" s="68">
        <f>VLOOKUP($C139,Banco!$A$3:$AZ$322,HLOOKUP(Z$2,Banco!$A$1:$AZ$2,2,FALSE),FALSE)</f>
        <v>0</v>
      </c>
      <c r="AA139" s="68" t="str">
        <f>VLOOKUP($C139,Banco!$A$3:$AZ$322,HLOOKUP(AA$2,Banco!$A$1:$AZ$2,2,FALSE),FALSE)</f>
        <v>-</v>
      </c>
      <c r="AB139" s="68">
        <f>VLOOKUP($C139,Banco!$A$3:$AZ$322,HLOOKUP(AB$2,Banco!$A$1:$AZ$2,2,FALSE),FALSE)</f>
        <v>1</v>
      </c>
      <c r="AC139" s="68">
        <f>VLOOKUP($C139,Banco!$A$3:$AZ$322,HLOOKUP(AC$2,Banco!$A$1:$AZ$2,2,FALSE),FALSE)</f>
        <v>1</v>
      </c>
      <c r="AD139" s="68">
        <f>VLOOKUP($C139,Banco!$A$3:$AZ$322,HLOOKUP(AD$2,Banco!$A$1:$AZ$2,2,FALSE),FALSE)</f>
        <v>0</v>
      </c>
      <c r="AE139" s="68" t="str">
        <f>VLOOKUP($C139,Banco!$A$3:$AZ$322,HLOOKUP(AE$2,Banco!$A$1:$AZ$2,2,FALSE),FALSE)</f>
        <v>X</v>
      </c>
      <c r="AF139" s="68">
        <f>VLOOKUP($C139,Banco!$A$3:$AZ$322,HLOOKUP(AF$2,Banco!$A$1:$AZ$2,2,FALSE),FALSE)</f>
        <v>0</v>
      </c>
      <c r="AG139" s="68">
        <f>VLOOKUP($C139,Banco!$A$3:$AZ$322,HLOOKUP(AG$2,Banco!$A$1:$AZ$2,2,FALSE),FALSE)</f>
        <v>0</v>
      </c>
    </row>
    <row r="140" spans="1:33" x14ac:dyDescent="0.2">
      <c r="A140" s="420"/>
      <c r="B140" s="413"/>
      <c r="C140" s="169" t="s">
        <v>268</v>
      </c>
      <c r="D140" s="198" t="s">
        <v>475</v>
      </c>
      <c r="E140" s="28">
        <f>VLOOKUP($C140,Banco!$A$3:$AZ$322,HLOOKUP(E$2,Banco!$A$1:$AZ$2,2,FALSE),FALSE)</f>
        <v>17541</v>
      </c>
      <c r="F140" s="28">
        <f>VLOOKUP($C140,Banco!$A$3:$AZ$322,HLOOKUP(F$2,Banco!$A$1:$AZ$2,2,FALSE),FALSE)</f>
        <v>17250</v>
      </c>
      <c r="G140" s="28">
        <f>VLOOKUP($C140,Banco!$A$3:$AZ$322,HLOOKUP(G$2,Banco!$A$1:$AZ$2,2,FALSE),FALSE)</f>
        <v>17250</v>
      </c>
      <c r="H140" s="125">
        <f>VLOOKUP($C140,Banco!$A$3:$AZ$322,HLOOKUP(H$2,Banco!$A$1:$AZ$2,2,FALSE),FALSE)</f>
        <v>0.98341029587822815</v>
      </c>
      <c r="I140" s="28">
        <f>VLOOKUP($C140,Banco!$A$3:$AZ$322,HLOOKUP(I$2,Banco!$A$1:$AZ$2,2,FALSE),FALSE)</f>
        <v>9</v>
      </c>
      <c r="J140" s="28">
        <f>VLOOKUP($C140,Banco!$A$3:$AZ$322,HLOOKUP(J$2,Banco!$A$1:$AZ$2,2,FALSE),FALSE)</f>
        <v>5</v>
      </c>
      <c r="K140" s="28">
        <f>VLOOKUP($C140,Banco!$A$3:$AZ$322,HLOOKUP(K$2,Banco!$A$1:$AZ$2,2,FALSE),FALSE)</f>
        <v>3</v>
      </c>
      <c r="L140" s="28">
        <f>VLOOKUP($C140,Banco!$A$3:$AZ$322,HLOOKUP(L$2,Banco!$A$1:$AZ$2,2,FALSE),FALSE)</f>
        <v>0</v>
      </c>
      <c r="M140" s="125">
        <f>VLOOKUP($C140,Banco!$A$3:$AZ$322,HLOOKUP(M$2,Banco!$A$1:$AZ$2,2,FALSE),FALSE)</f>
        <v>0.75819999999999999</v>
      </c>
      <c r="N140" s="28">
        <f>VLOOKUP($C140,Banco!$A$3:$AZ$322,HLOOKUP(N$2,Banco!$A$1:$AZ$2,2,FALSE),FALSE)</f>
        <v>0</v>
      </c>
      <c r="O140" s="28">
        <f>VLOOKUP($C140,Banco!$A$3:$AZ$322,HLOOKUP(O$2,Banco!$A$1:$AZ$2,2,FALSE),FALSE)</f>
        <v>0</v>
      </c>
      <c r="P140" s="28">
        <f>VLOOKUP($C140,Banco!$A$3:$AZ$322,HLOOKUP(P$2,Banco!$A$1:$AZ$2,2,FALSE),FALSE)</f>
        <v>5</v>
      </c>
      <c r="Q140" s="28">
        <f>VLOOKUP($C140,Banco!$A$3:$AZ$322,HLOOKUP(Q$2,Banco!$A$1:$AZ$2,2,FALSE),FALSE)</f>
        <v>0</v>
      </c>
      <c r="R140" s="28">
        <f>VLOOKUP($C140,Banco!$A$3:$AZ$322,HLOOKUP(R$2,Banco!$A$1:$AZ$2,2,FALSE),FALSE)</f>
        <v>0</v>
      </c>
      <c r="S140" s="28">
        <f>VLOOKUP($C140,Banco!$A$3:$AZ$322,HLOOKUP(S$2,Banco!$A$1:$AZ$2,2,FALSE),FALSE)</f>
        <v>44</v>
      </c>
      <c r="T140" s="28">
        <f>VLOOKUP($C140,Banco!$A$3:$AZ$322,HLOOKUP(T$2,Banco!$A$1:$AZ$2,2,FALSE),FALSE)</f>
        <v>43</v>
      </c>
      <c r="U140" s="28" t="str">
        <f>VLOOKUP($C140,Banco!$A$3:$AZ$322,HLOOKUP(U$2,Banco!$A$1:$AZ$2,2,FALSE),FALSE)</f>
        <v>-</v>
      </c>
      <c r="V140" s="28">
        <f>VLOOKUP($C140,Banco!$A$3:$AZ$322,HLOOKUP(V$2,Banco!$A$1:$AZ$2,2,FALSE),FALSE)</f>
        <v>1</v>
      </c>
      <c r="W140" s="28">
        <f>VLOOKUP($C140,Banco!$A$3:$AZ$322,HLOOKUP(W$2,Banco!$A$1:$AZ$2,2,FALSE),FALSE)</f>
        <v>0</v>
      </c>
      <c r="X140" s="28">
        <f>VLOOKUP($C140,Banco!$A$3:$AZ$322,HLOOKUP(X$2,Banco!$A$1:$AZ$2,2,FALSE),FALSE)</f>
        <v>0</v>
      </c>
      <c r="Y140" s="74" t="str">
        <f>VLOOKUP($C140,Banco!$A$3:$AZ$322,HLOOKUP(Y$2,Banco!$A$1:$AZ$2,2,FALSE),FALSE)</f>
        <v>Ref. Concórdia</v>
      </c>
      <c r="Z140" s="74" t="str">
        <f>VLOOKUP($C140,Banco!$A$3:$AZ$322,HLOOKUP(Z$2,Banco!$A$1:$AZ$2,2,FALSE),FALSE)</f>
        <v>X</v>
      </c>
      <c r="AA140" s="74">
        <f>VLOOKUP($C140,Banco!$A$3:$AZ$322,HLOOKUP(AA$2,Banco!$A$1:$AZ$2,2,FALSE),FALSE)</f>
        <v>0</v>
      </c>
      <c r="AB140" s="74">
        <f>VLOOKUP($C140,Banco!$A$3:$AZ$322,HLOOKUP(AB$2,Banco!$A$1:$AZ$2,2,FALSE),FALSE)</f>
        <v>1</v>
      </c>
      <c r="AC140" s="74">
        <f>VLOOKUP($C140,Banco!$A$3:$AZ$322,HLOOKUP(AC$2,Banco!$A$1:$AZ$2,2,FALSE),FALSE)</f>
        <v>1</v>
      </c>
      <c r="AD140" s="74">
        <f>VLOOKUP($C140,Banco!$A$3:$AZ$322,HLOOKUP(AD$2,Banco!$A$1:$AZ$2,2,FALSE),FALSE)</f>
        <v>0</v>
      </c>
      <c r="AE140" s="74" t="str">
        <f>VLOOKUP($C140,Banco!$A$3:$AZ$322,HLOOKUP(AE$2,Banco!$A$1:$AZ$2,2,FALSE),FALSE)</f>
        <v>X</v>
      </c>
      <c r="AF140" s="74">
        <f>VLOOKUP($C140,Banco!$A$3:$AZ$322,HLOOKUP(AF$2,Banco!$A$1:$AZ$2,2,FALSE),FALSE)</f>
        <v>0</v>
      </c>
      <c r="AG140" s="74">
        <f>VLOOKUP($C140,Banco!$A$3:$AZ$322,HLOOKUP(AG$2,Banco!$A$1:$AZ$2,2,FALSE),FALSE)</f>
        <v>0</v>
      </c>
    </row>
    <row r="141" spans="1:33" ht="13.5" thickBot="1" x14ac:dyDescent="0.25">
      <c r="A141" s="420"/>
      <c r="B141" s="413"/>
      <c r="C141" s="168" t="s">
        <v>300</v>
      </c>
      <c r="D141" s="198" t="s">
        <v>475</v>
      </c>
      <c r="E141" s="100">
        <f>VLOOKUP($C141,Banco!$A$3:$AZ$322,HLOOKUP(E$2,Banco!$A$1:$AZ$2,2,FALSE),FALSE)</f>
        <v>3933</v>
      </c>
      <c r="F141" s="100">
        <f>VLOOKUP($C141,Banco!$A$3:$AZ$322,HLOOKUP(F$2,Banco!$A$1:$AZ$2,2,FALSE),FALSE)</f>
        <v>6900</v>
      </c>
      <c r="G141" s="100">
        <f>VLOOKUP($C141,Banco!$A$3:$AZ$322,HLOOKUP(G$2,Banco!$A$1:$AZ$2,2,FALSE),FALSE)</f>
        <v>3933</v>
      </c>
      <c r="H141" s="123">
        <f>VLOOKUP($C141,Banco!$A$3:$AZ$322,HLOOKUP(H$2,Banco!$A$1:$AZ$2,2,FALSE),FALSE)</f>
        <v>1</v>
      </c>
      <c r="I141" s="100">
        <f>VLOOKUP($C141,Banco!$A$3:$AZ$322,HLOOKUP(I$2,Banco!$A$1:$AZ$2,2,FALSE),FALSE)</f>
        <v>2</v>
      </c>
      <c r="J141" s="100">
        <f>VLOOKUP($C141,Banco!$A$3:$AZ$322,HLOOKUP(J$2,Banco!$A$1:$AZ$2,2,FALSE),FALSE)</f>
        <v>2</v>
      </c>
      <c r="K141" s="100">
        <f>VLOOKUP($C141,Banco!$A$3:$AZ$322,HLOOKUP(K$2,Banco!$A$1:$AZ$2,2,FALSE),FALSE)</f>
        <v>2</v>
      </c>
      <c r="L141" s="100">
        <f>VLOOKUP($C141,Banco!$A$3:$AZ$322,HLOOKUP(L$2,Banco!$A$1:$AZ$2,2,FALSE),FALSE)</f>
        <v>0</v>
      </c>
      <c r="M141" s="123">
        <f>VLOOKUP($C141,Banco!$A$3:$AZ$322,HLOOKUP(M$2,Banco!$A$1:$AZ$2,2,FALSE),FALSE)</f>
        <v>1</v>
      </c>
      <c r="N141" s="100">
        <f>VLOOKUP($C141,Banco!$A$3:$AZ$322,HLOOKUP(N$2,Banco!$A$1:$AZ$2,2,FALSE),FALSE)</f>
        <v>0</v>
      </c>
      <c r="O141" s="100">
        <f>VLOOKUP($C141,Banco!$A$3:$AZ$322,HLOOKUP(O$2,Banco!$A$1:$AZ$2,2,FALSE),FALSE)</f>
        <v>0</v>
      </c>
      <c r="P141" s="100">
        <f>VLOOKUP($C141,Banco!$A$3:$AZ$322,HLOOKUP(P$2,Banco!$A$1:$AZ$2,2,FALSE),FALSE)</f>
        <v>2</v>
      </c>
      <c r="Q141" s="100">
        <f>VLOOKUP($C141,Banco!$A$3:$AZ$322,HLOOKUP(Q$2,Banco!$A$1:$AZ$2,2,FALSE),FALSE)</f>
        <v>0</v>
      </c>
      <c r="R141" s="100">
        <f>VLOOKUP($C141,Banco!$A$3:$AZ$322,HLOOKUP(R$2,Banco!$A$1:$AZ$2,2,FALSE),FALSE)</f>
        <v>0</v>
      </c>
      <c r="S141" s="100">
        <f>VLOOKUP($C141,Banco!$A$3:$AZ$322,HLOOKUP(S$2,Banco!$A$1:$AZ$2,2,FALSE),FALSE)</f>
        <v>10</v>
      </c>
      <c r="T141" s="100">
        <f>VLOOKUP($C141,Banco!$A$3:$AZ$322,HLOOKUP(T$2,Banco!$A$1:$AZ$2,2,FALSE),FALSE)</f>
        <v>10</v>
      </c>
      <c r="U141" s="100" t="str">
        <f>VLOOKUP($C141,Banco!$A$3:$AZ$322,HLOOKUP(U$2,Banco!$A$1:$AZ$2,2,FALSE),FALSE)</f>
        <v>-</v>
      </c>
      <c r="V141" s="100">
        <f>VLOOKUP($C141,Banco!$A$3:$AZ$322,HLOOKUP(V$2,Banco!$A$1:$AZ$2,2,FALSE),FALSE)</f>
        <v>0</v>
      </c>
      <c r="W141" s="100">
        <f>VLOOKUP($C141,Banco!$A$3:$AZ$322,HLOOKUP(W$2,Banco!$A$1:$AZ$2,2,FALSE),FALSE)</f>
        <v>0</v>
      </c>
      <c r="X141" s="100">
        <f>VLOOKUP($C141,Banco!$A$3:$AZ$322,HLOOKUP(X$2,Banco!$A$1:$AZ$2,2,FALSE),FALSE)</f>
        <v>1</v>
      </c>
      <c r="Y141" s="101" t="str">
        <f>VLOOKUP($C141,Banco!$A$3:$AZ$322,HLOOKUP(Y$2,Banco!$A$1:$AZ$2,2,FALSE),FALSE)</f>
        <v>Ref. Concórdia</v>
      </c>
      <c r="Z141" s="101">
        <f>VLOOKUP($C141,Banco!$A$3:$AZ$322,HLOOKUP(Z$2,Banco!$A$1:$AZ$2,2,FALSE),FALSE)</f>
        <v>0</v>
      </c>
      <c r="AA141" s="101" t="str">
        <f>VLOOKUP($C141,Banco!$A$3:$AZ$322,HLOOKUP(AA$2,Banco!$A$1:$AZ$2,2,FALSE),FALSE)</f>
        <v>-</v>
      </c>
      <c r="AB141" s="101">
        <f>VLOOKUP($C141,Banco!$A$3:$AZ$322,HLOOKUP(AB$2,Banco!$A$1:$AZ$2,2,FALSE),FALSE)</f>
        <v>0</v>
      </c>
      <c r="AC141" s="101">
        <f>VLOOKUP($C141,Banco!$A$3:$AZ$322,HLOOKUP(AC$2,Banco!$A$1:$AZ$2,2,FALSE),FALSE)</f>
        <v>0</v>
      </c>
      <c r="AD141" s="101">
        <f>VLOOKUP($C141,Banco!$A$3:$AZ$322,HLOOKUP(AD$2,Banco!$A$1:$AZ$2,2,FALSE),FALSE)</f>
        <v>0</v>
      </c>
      <c r="AE141" s="101" t="str">
        <f>VLOOKUP($C141,Banco!$A$3:$AZ$322,HLOOKUP(AE$2,Banco!$A$1:$AZ$2,2,FALSE),FALSE)</f>
        <v>X</v>
      </c>
      <c r="AF141" s="101">
        <f>VLOOKUP($C141,Banco!$A$3:$AZ$322,HLOOKUP(AF$2,Banco!$A$1:$AZ$2,2,FALSE),FALSE)</f>
        <v>0</v>
      </c>
      <c r="AG141" s="101">
        <f>VLOOKUP($C141,Banco!$A$3:$AZ$322,HLOOKUP(AG$2,Banco!$A$1:$AZ$2,2,FALSE),FALSE)</f>
        <v>0</v>
      </c>
    </row>
    <row r="142" spans="1:33" ht="13.5" thickBot="1" x14ac:dyDescent="0.25">
      <c r="A142" s="420"/>
      <c r="B142" s="414"/>
      <c r="C142" s="408" t="s">
        <v>375</v>
      </c>
      <c r="D142" s="408"/>
      <c r="E142" s="102">
        <f t="shared" ref="E142:AE142" si="21">IF(COUNTIFS(E129:E141,"*Mod*"),COUNTIFS(E129:E141,"*Mod*"),IF(COUNTIFS(E129:E141,"X"),COUNTIFS(E129:E141,"X"),IF(COUNTIFS(E129:E141,"*CAPS*"),((LEN(CONCATENATE(E129,E130,E131,E132,E133,E134,E135,E136,E137,E138,E139,E140,E141))-LEN(SUBSTITUTE(CONCATENATE(E129,E130,E131,E132,E133,E134,E135,E136,E137,E138,E139,E140,E141),"CAPS","")))/4)+((LEN(CONCATENATE(E129,E130,E131,E132,E133,E134,E135,E136,E137,E138,E139,E140,E141))-LEN(SUBSTITUTE(CONCATENATE(E129,E130,E131,E132,E133,E134,E135,E136,E137,E138,E139,E140,E141),"2","")))/1),IF(COUNTIFS(E129:E141,"*Sede*"),((LEN(CONCATENATE(E129,E130,E131,E132,E133,E134,E135,E136,E137,E138,E139,E140,E141))-LEN(SUBSTITUTE(CONCATENATE(E129,E130,E131,E132,E133,E134,E135,E136,E137,E138,E139,E140,E141),"Sede","")))/4),IF(AND(COUNTIFS(E$2,"*SB*"),COUNTIFS(E$2,"*%*")),HLOOKUP("*4&amp;7#2*",$A$2:$AT$321,(ROW(E142)-1),FALSE)/$E142,IF(AND(COUNTIFS(E$2,"*SF*"),COUNTIFS(E$2,"*%*")),HLOOKUP("*2&amp;3#9*",$A$2:$AT$321,(ROW(E142)-1),FALSE)/$E142,IF(COUNTIF(E$2,"*NASF SC*"),COUNTIFS(E129:E141,"*Mod*"),SUM(E129:E141))))))))</f>
        <v>143718</v>
      </c>
      <c r="F142" s="102">
        <f t="shared" si="21"/>
        <v>138000</v>
      </c>
      <c r="G142" s="102">
        <f t="shared" si="21"/>
        <v>112523</v>
      </c>
      <c r="H142" s="224">
        <f t="shared" si="21"/>
        <v>0.78294298556896147</v>
      </c>
      <c r="I142" s="102">
        <f t="shared" si="21"/>
        <v>71</v>
      </c>
      <c r="J142" s="102">
        <f t="shared" si="21"/>
        <v>40</v>
      </c>
      <c r="K142" s="102">
        <f t="shared" si="21"/>
        <v>30</v>
      </c>
      <c r="L142" s="102">
        <f t="shared" si="21"/>
        <v>0</v>
      </c>
      <c r="M142" s="224">
        <f t="shared" si="21"/>
        <v>0</v>
      </c>
      <c r="N142" s="102">
        <f t="shared" si="21"/>
        <v>0</v>
      </c>
      <c r="O142" s="102">
        <f t="shared" si="21"/>
        <v>0</v>
      </c>
      <c r="P142" s="102">
        <f t="shared" si="21"/>
        <v>36</v>
      </c>
      <c r="Q142" s="102">
        <f t="shared" si="21"/>
        <v>0</v>
      </c>
      <c r="R142" s="102">
        <f t="shared" si="21"/>
        <v>0</v>
      </c>
      <c r="S142" s="102">
        <f t="shared" si="21"/>
        <v>359</v>
      </c>
      <c r="T142" s="102">
        <f t="shared" si="21"/>
        <v>211</v>
      </c>
      <c r="U142" s="102">
        <f t="shared" si="21"/>
        <v>0</v>
      </c>
      <c r="V142" s="102">
        <f t="shared" si="21"/>
        <v>1</v>
      </c>
      <c r="W142" s="102">
        <f t="shared" si="21"/>
        <v>4</v>
      </c>
      <c r="X142" s="102">
        <f t="shared" si="21"/>
        <v>7</v>
      </c>
      <c r="Y142" s="102">
        <f t="shared" si="21"/>
        <v>1</v>
      </c>
      <c r="Z142" s="102">
        <f t="shared" si="21"/>
        <v>9</v>
      </c>
      <c r="AA142" s="102">
        <f t="shared" si="21"/>
        <v>1</v>
      </c>
      <c r="AB142" s="102">
        <f t="shared" si="21"/>
        <v>4</v>
      </c>
      <c r="AC142" s="102">
        <f t="shared" si="21"/>
        <v>6</v>
      </c>
      <c r="AD142" s="102">
        <f t="shared" si="21"/>
        <v>0</v>
      </c>
      <c r="AE142" s="102">
        <f t="shared" si="21"/>
        <v>13</v>
      </c>
      <c r="AF142" s="102">
        <f>IF(COUNTIFS(AF129:AF141,"*Mod*"),COUNTIFS(AF129:AF141,"*Mod*"),IF(COUNTIFS(AF129:AF141,"X"),COUNTIFS(AF129:AF141,"X"),IF(COUNTIFS(AF129:AF141,"*CAPS*"),((LEN(CONCATENATE(AF129,AF130,AF131,AF132,AF133,AF134,AF135,AF136,AF137,AF138,AF139,AF140,AF141))-LEN(SUBSTITUTE(CONCATENATE(AF129,AF130,AF131,AF132,AF133,AF134,AF135,AF136,AF137,AF138,AF139,AF140,AF141),"CAPS","")))/4)+((LEN(CONCATENATE(AF129,AF130,AF131,AF132,AF133,AF134,AF135,AF136,AF137,AF138,AF139,AF140,AF141))-LEN(SUBSTITUTE(CONCATENATE(AF129,AF130,AF131,AF132,AF133,AF134,AF135,AF136,AF137,AF138,AF139,AF140,AF141),"2","")))/1),IF(COUNTIFS(AF129:AF141,"*Sede*"),((LEN(CONCATENATE(AF129,AF130,AF131,AF132,AF133,AF134,AF135,AF136,AF137,AF138,AF139,AF140,AF141))-LEN(SUBSTITUTE(CONCATENATE(AF129,AF130,AF131,AF132,AF133,AF134,AF135,AF136,AF137,AF138,AF139,AF140,AF141),"Sede","")))/4),IF(AND(COUNTIFS(AF$2,"*SB*"),COUNTIFS(AF$2,"*%*")),HLOOKUP("*4&amp;7#2*",$A$2:$AT$321,(ROW(AF142)-1),FALSE)/$E142,IF(AND(COUNTIFS(AF$2,"*SF*"),COUNTIFS(AF$2,"*%*")),HLOOKUP("*2&amp;3#9*",$A$2:$AT$321,(ROW(AF142)-1),FALSE)/$E142,IF(COUNTIF(AF$2,"*NASF SC*"),COUNTIFS(AF129:AF141,"*Mod*"),SUM(AF129:AF141))))))))</f>
        <v>0</v>
      </c>
      <c r="AG142" s="102">
        <f>IF(COUNTIFS(AG129:AG141,"*Mod*"),COUNTIFS(AG129:AG141,"*Mod*"),IF(COUNTIFS(AG129:AG141,"X"),COUNTIFS(AG129:AG141,"X"),IF(COUNTIFS(AG129:AG141,"*CAPS*"),((LEN(CONCATENATE(AG129,AG130,AG131,AG132,AG133,AG134,AG135,AG136,AG137,AG138,AG139,AG140,AG141))-LEN(SUBSTITUTE(CONCATENATE(AG129,AG130,AG131,AG132,AG133,AG134,AG135,AG136,AG137,AG138,AG139,AG140,AG141),"CAPS","")))/4)+((LEN(CONCATENATE(AG129,AG130,AG131,AG132,AG133,AG134,AG135,AG136,AG137,AG138,AG139,AG140,AG141))-LEN(SUBSTITUTE(CONCATENATE(AG129,AG130,AG131,AG132,AG133,AG134,AG135,AG136,AG137,AG138,AG139,AG140,AG141),"2","")))/1),IF(COUNTIFS(AG129:AG141,"*Sede*"),((LEN(CONCATENATE(AG129,AG130,AG131,AG132,AG133,AG134,AG135,AG136,AG137,AG138,AG139,AG140,AG141))-LEN(SUBSTITUTE(CONCATENATE(AG129,AG130,AG131,AG132,AG133,AG134,AG135,AG136,AG137,AG138,AG139,AG140,AG141),"Sede","")))/4),IF(AND(COUNTIFS(AG$2,"*SB*"),COUNTIFS(AG$2,"*%*")),HLOOKUP("*4&amp;7#2*",$A$2:$AT$321,(ROW(AG142)-1),FALSE)/$E142,IF(AND(COUNTIFS(AG$2,"*SF*"),COUNTIFS(AG$2,"*%*")),HLOOKUP("*2&amp;3#9*",$A$2:$AT$321,(ROW(AG142)-1),FALSE)/$E142,IF(COUNTIF(AG$2,"*NASF SC*"),COUNTIFS(AG129:AG141,"*Mod*"),SUM(AG129:AG141))))))))</f>
        <v>0</v>
      </c>
    </row>
    <row r="143" spans="1:33" ht="12.75" customHeight="1" x14ac:dyDescent="0.2">
      <c r="A143" s="420"/>
      <c r="B143" s="412" t="s">
        <v>319</v>
      </c>
      <c r="C143" s="160" t="s">
        <v>31</v>
      </c>
      <c r="D143" s="198" t="s">
        <v>478</v>
      </c>
      <c r="E143" s="98">
        <f>VLOOKUP($C143,Banco!$A$3:$AZ$322,HLOOKUP(E$2,Banco!$A$1:$AZ$2,2,FALSE),FALSE)</f>
        <v>3550</v>
      </c>
      <c r="F143" s="98">
        <f>VLOOKUP($C143,Banco!$A$3:$AZ$322,HLOOKUP(F$2,Banco!$A$1:$AZ$2,2,FALSE),FALSE)</f>
        <v>3450</v>
      </c>
      <c r="G143" s="98">
        <f>VLOOKUP($C143,Banco!$A$3:$AZ$322,HLOOKUP(G$2,Banco!$A$1:$AZ$2,2,FALSE),FALSE)</f>
        <v>3450</v>
      </c>
      <c r="H143" s="122">
        <f>VLOOKUP($C143,Banco!$A$3:$AZ$322,HLOOKUP(H$2,Banco!$A$1:$AZ$2,2,FALSE),FALSE)</f>
        <v>0.971830985915493</v>
      </c>
      <c r="I143" s="98">
        <f>VLOOKUP($C143,Banco!$A$3:$AZ$322,HLOOKUP(I$2,Banco!$A$1:$AZ$2,2,FALSE),FALSE)</f>
        <v>2</v>
      </c>
      <c r="J143" s="98">
        <f>VLOOKUP($C143,Banco!$A$3:$AZ$322,HLOOKUP(J$2,Banco!$A$1:$AZ$2,2,FALSE),FALSE)</f>
        <v>1</v>
      </c>
      <c r="K143" s="98">
        <f>VLOOKUP($C143,Banco!$A$3:$AZ$322,HLOOKUP(K$2,Banco!$A$1:$AZ$2,2,FALSE),FALSE)</f>
        <v>0</v>
      </c>
      <c r="L143" s="98">
        <f>VLOOKUP($C143,Banco!$A$3:$AZ$322,HLOOKUP(L$2,Banco!$A$1:$AZ$2,2,FALSE),FALSE)</f>
        <v>0</v>
      </c>
      <c r="M143" s="122">
        <f>VLOOKUP($C143,Banco!$A$3:$AZ$322,HLOOKUP(M$2,Banco!$A$1:$AZ$2,2,FALSE),FALSE)</f>
        <v>0</v>
      </c>
      <c r="N143" s="98">
        <f>VLOOKUP($C143,Banco!$A$3:$AZ$322,HLOOKUP(N$2,Banco!$A$1:$AZ$2,2,FALSE),FALSE)</f>
        <v>0</v>
      </c>
      <c r="O143" s="98">
        <f>VLOOKUP($C143,Banco!$A$3:$AZ$322,HLOOKUP(O$2,Banco!$A$1:$AZ$2,2,FALSE),FALSE)</f>
        <v>0</v>
      </c>
      <c r="P143" s="98">
        <f>VLOOKUP($C143,Banco!$A$3:$AZ$322,HLOOKUP(P$2,Banco!$A$1:$AZ$2,2,FALSE),FALSE)</f>
        <v>1</v>
      </c>
      <c r="Q143" s="98">
        <f>VLOOKUP($C143,Banco!$A$3:$AZ$322,HLOOKUP(Q$2,Banco!$A$1:$AZ$2,2,FALSE),FALSE)</f>
        <v>0</v>
      </c>
      <c r="R143" s="98">
        <f>VLOOKUP($C143,Banco!$A$3:$AZ$322,HLOOKUP(R$2,Banco!$A$1:$AZ$2,2,FALSE),FALSE)</f>
        <v>0</v>
      </c>
      <c r="S143" s="98">
        <f>VLOOKUP($C143,Banco!$A$3:$AZ$322,HLOOKUP(S$2,Banco!$A$1:$AZ$2,2,FALSE),FALSE)</f>
        <v>9</v>
      </c>
      <c r="T143" s="98">
        <f>VLOOKUP($C143,Banco!$A$3:$AZ$322,HLOOKUP(T$2,Banco!$A$1:$AZ$2,2,FALSE),FALSE)</f>
        <v>8</v>
      </c>
      <c r="U143" s="98" t="str">
        <f>VLOOKUP($C143,Banco!$A$3:$AZ$322,HLOOKUP(U$2,Banco!$A$1:$AZ$2,2,FALSE),FALSE)</f>
        <v>-</v>
      </c>
      <c r="V143" s="98">
        <f>VLOOKUP($C143,Banco!$A$3:$AZ$322,HLOOKUP(V$2,Banco!$A$1:$AZ$2,2,FALSE),FALSE)</f>
        <v>0</v>
      </c>
      <c r="W143" s="98">
        <f>VLOOKUP($C143,Banco!$A$3:$AZ$322,HLOOKUP(W$2,Banco!$A$1:$AZ$2,2,FALSE),FALSE)</f>
        <v>0</v>
      </c>
      <c r="X143" s="98">
        <f>VLOOKUP($C143,Banco!$A$3:$AZ$322,HLOOKUP(X$2,Banco!$A$1:$AZ$2,2,FALSE),FALSE)</f>
        <v>1</v>
      </c>
      <c r="Y143" s="99" t="str">
        <f>VLOOKUP($C143,Banco!$A$3:$AZ$322,HLOOKUP(Y$2,Banco!$A$1:$AZ$2,2,FALSE),FALSE)</f>
        <v>Ref. Videira</v>
      </c>
      <c r="Z143" s="99">
        <f>VLOOKUP($C143,Banco!$A$3:$AZ$322,HLOOKUP(Z$2,Banco!$A$1:$AZ$2,2,FALSE),FALSE)</f>
        <v>0</v>
      </c>
      <c r="AA143" s="99" t="str">
        <f>VLOOKUP($C143,Banco!$A$3:$AZ$322,HLOOKUP(AA$2,Banco!$A$1:$AZ$2,2,FALSE),FALSE)</f>
        <v>-</v>
      </c>
      <c r="AB143" s="99" t="str">
        <f>VLOOKUP($C143,Banco!$A$3:$AZ$322,HLOOKUP(AB$2,Banco!$A$1:$AZ$2,2,FALSE),FALSE)</f>
        <v>-</v>
      </c>
      <c r="AC143" s="99">
        <f>VLOOKUP($C143,Banco!$A$3:$AZ$322,HLOOKUP(AC$2,Banco!$A$1:$AZ$2,2,FALSE),FALSE)</f>
        <v>1</v>
      </c>
      <c r="AD143" s="99">
        <f>VLOOKUP($C143,Banco!$A$3:$AZ$322,HLOOKUP(AD$2,Banco!$A$1:$AZ$2,2,FALSE),FALSE)</f>
        <v>0</v>
      </c>
      <c r="AE143" s="99" t="str">
        <f>VLOOKUP($C143,Banco!$A$3:$AZ$322,HLOOKUP(AE$2,Banco!$A$1:$AZ$2,2,FALSE),FALSE)</f>
        <v>X</v>
      </c>
      <c r="AF143" s="99">
        <f>VLOOKUP($C143,Banco!$A$3:$AZ$322,HLOOKUP(AF$2,Banco!$A$1:$AZ$2,2,FALSE),FALSE)</f>
        <v>0</v>
      </c>
      <c r="AG143" s="99">
        <f>VLOOKUP($C143,Banco!$A$3:$AZ$322,HLOOKUP(AG$2,Banco!$A$1:$AZ$2,2,FALSE),FALSE)</f>
        <v>0</v>
      </c>
    </row>
    <row r="144" spans="1:33" ht="25.5" x14ac:dyDescent="0.2">
      <c r="A144" s="420"/>
      <c r="B144" s="413"/>
      <c r="C144" s="169" t="s">
        <v>60</v>
      </c>
      <c r="D144" s="198" t="s">
        <v>478</v>
      </c>
      <c r="E144" s="28">
        <f>VLOOKUP($C144,Banco!$A$3:$AZ$322,HLOOKUP(E$2,Banco!$A$1:$AZ$2,2,FALSE),FALSE)</f>
        <v>78595</v>
      </c>
      <c r="F144" s="28">
        <f>VLOOKUP($C144,Banco!$A$3:$AZ$322,HLOOKUP(F$2,Banco!$A$1:$AZ$2,2,FALSE),FALSE)</f>
        <v>51750</v>
      </c>
      <c r="G144" s="28">
        <f>VLOOKUP($C144,Banco!$A$3:$AZ$322,HLOOKUP(G$2,Banco!$A$1:$AZ$2,2,FALSE),FALSE)</f>
        <v>51750</v>
      </c>
      <c r="H144" s="125">
        <f>VLOOKUP($C144,Banco!$A$3:$AZ$322,HLOOKUP(H$2,Banco!$A$1:$AZ$2,2,FALSE),FALSE)</f>
        <v>0.65843883198676756</v>
      </c>
      <c r="I144" s="28">
        <f>VLOOKUP($C144,Banco!$A$3:$AZ$322,HLOOKUP(I$2,Banco!$A$1:$AZ$2,2,FALSE),FALSE)</f>
        <v>38</v>
      </c>
      <c r="J144" s="28">
        <f>VLOOKUP($C144,Banco!$A$3:$AZ$322,HLOOKUP(J$2,Banco!$A$1:$AZ$2,2,FALSE),FALSE)</f>
        <v>15</v>
      </c>
      <c r="K144" s="28">
        <f>VLOOKUP($C144,Banco!$A$3:$AZ$322,HLOOKUP(K$2,Banco!$A$1:$AZ$2,2,FALSE),FALSE)</f>
        <v>1</v>
      </c>
      <c r="L144" s="28">
        <f>VLOOKUP($C144,Banco!$A$3:$AZ$322,HLOOKUP(L$2,Banco!$A$1:$AZ$2,2,FALSE),FALSE)</f>
        <v>0</v>
      </c>
      <c r="M144" s="125">
        <f>VLOOKUP($C144,Banco!$A$3:$AZ$322,HLOOKUP(M$2,Banco!$A$1:$AZ$2,2,FALSE),FALSE)</f>
        <v>0.56279999999999997</v>
      </c>
      <c r="N144" s="28">
        <f>VLOOKUP($C144,Banco!$A$3:$AZ$322,HLOOKUP(N$2,Banco!$A$1:$AZ$2,2,FALSE),FALSE)</f>
        <v>0</v>
      </c>
      <c r="O144" s="28">
        <f>VLOOKUP($C144,Banco!$A$3:$AZ$322,HLOOKUP(O$2,Banco!$A$1:$AZ$2,2,FALSE),FALSE)</f>
        <v>0</v>
      </c>
      <c r="P144" s="28">
        <f>VLOOKUP($C144,Banco!$A$3:$AZ$322,HLOOKUP(P$2,Banco!$A$1:$AZ$2,2,FALSE),FALSE)</f>
        <v>5</v>
      </c>
      <c r="Q144" s="28">
        <f>VLOOKUP($C144,Banco!$A$3:$AZ$322,HLOOKUP(Q$2,Banco!$A$1:$AZ$2,2,FALSE),FALSE)</f>
        <v>1</v>
      </c>
      <c r="R144" s="28">
        <f>VLOOKUP($C144,Banco!$A$3:$AZ$322,HLOOKUP(R$2,Banco!$A$1:$AZ$2,2,FALSE),FALSE)</f>
        <v>1</v>
      </c>
      <c r="S144" s="28">
        <f>VLOOKUP($C144,Banco!$A$3:$AZ$322,HLOOKUP(S$2,Banco!$A$1:$AZ$2,2,FALSE),FALSE)</f>
        <v>191</v>
      </c>
      <c r="T144" s="28">
        <f>VLOOKUP($C144,Banco!$A$3:$AZ$322,HLOOKUP(T$2,Banco!$A$1:$AZ$2,2,FALSE),FALSE)</f>
        <v>76</v>
      </c>
      <c r="U144" s="28" t="str">
        <f>VLOOKUP($C144,Banco!$A$3:$AZ$322,HLOOKUP(U$2,Banco!$A$1:$AZ$2,2,FALSE),FALSE)</f>
        <v>-</v>
      </c>
      <c r="V144" s="28">
        <f>VLOOKUP($C144,Banco!$A$3:$AZ$322,HLOOKUP(V$2,Banco!$A$1:$AZ$2,2,FALSE),FALSE)</f>
        <v>1</v>
      </c>
      <c r="W144" s="28">
        <f>VLOOKUP($C144,Banco!$A$3:$AZ$322,HLOOKUP(W$2,Banco!$A$1:$AZ$2,2,FALSE),FALSE)</f>
        <v>0</v>
      </c>
      <c r="X144" s="28">
        <f>VLOOKUP($C144,Banco!$A$3:$AZ$322,HLOOKUP(X$2,Banco!$A$1:$AZ$2,2,FALSE),FALSE)</f>
        <v>0</v>
      </c>
      <c r="Y144" s="84" t="str">
        <f>VLOOKUP($C144,Banco!$A$3:$AZ$322,HLOOKUP(Y$2,Banco!$A$1:$AZ$2,2,FALSE),FALSE)</f>
        <v>Sede Caçador</v>
      </c>
      <c r="Z144" s="84" t="str">
        <f>VLOOKUP($C144,Banco!$A$3:$AZ$322,HLOOKUP(Z$2,Banco!$A$1:$AZ$2,2,FALSE),FALSE)</f>
        <v>X</v>
      </c>
      <c r="AA144" s="84" t="str">
        <f>VLOOKUP($C144,Banco!$A$3:$AZ$322,HLOOKUP(AA$2,Banco!$A$1:$AZ$2,2,FALSE),FALSE)</f>
        <v>CAPS II e CAPS ad</v>
      </c>
      <c r="AB144" s="84">
        <f>VLOOKUP($C144,Banco!$A$3:$AZ$322,HLOOKUP(AB$2,Banco!$A$1:$AZ$2,2,FALSE),FALSE)</f>
        <v>1</v>
      </c>
      <c r="AC144" s="84">
        <f>VLOOKUP($C144,Banco!$A$3:$AZ$322,HLOOKUP(AC$2,Banco!$A$1:$AZ$2,2,FALSE),FALSE)</f>
        <v>0</v>
      </c>
      <c r="AD144" s="84">
        <f>VLOOKUP($C144,Banco!$A$3:$AZ$322,HLOOKUP(AD$2,Banco!$A$1:$AZ$2,2,FALSE),FALSE)</f>
        <v>0</v>
      </c>
      <c r="AE144" s="84" t="str">
        <f>VLOOKUP($C144,Banco!$A$3:$AZ$322,HLOOKUP(AE$2,Banco!$A$1:$AZ$2,2,FALSE),FALSE)</f>
        <v>X</v>
      </c>
      <c r="AF144" s="84">
        <f>VLOOKUP($C144,Banco!$A$3:$AZ$322,HLOOKUP(AF$2,Banco!$A$1:$AZ$2,2,FALSE),FALSE)</f>
        <v>0</v>
      </c>
      <c r="AG144" s="84">
        <f>VLOOKUP($C144,Banco!$A$3:$AZ$322,HLOOKUP(AG$2,Banco!$A$1:$AZ$2,2,FALSE),FALSE)</f>
        <v>0</v>
      </c>
    </row>
    <row r="145" spans="1:33" x14ac:dyDescent="0.2">
      <c r="A145" s="420"/>
      <c r="B145" s="413"/>
      <c r="C145" s="162" t="s">
        <v>62</v>
      </c>
      <c r="D145" s="198" t="s">
        <v>478</v>
      </c>
      <c r="E145" s="25">
        <f>VLOOKUP($C145,Banco!$A$3:$AZ$322,HLOOKUP(E$2,Banco!$A$1:$AZ$2,2,FALSE),FALSE)</f>
        <v>3346</v>
      </c>
      <c r="F145" s="25">
        <f>VLOOKUP($C145,Banco!$A$3:$AZ$322,HLOOKUP(F$2,Banco!$A$1:$AZ$2,2,FALSE),FALSE)</f>
        <v>6900</v>
      </c>
      <c r="G145" s="25">
        <f>VLOOKUP($C145,Banco!$A$3:$AZ$322,HLOOKUP(G$2,Banco!$A$1:$AZ$2,2,FALSE),FALSE)</f>
        <v>3346</v>
      </c>
      <c r="H145" s="115">
        <f>VLOOKUP($C145,Banco!$A$3:$AZ$322,HLOOKUP(H$2,Banco!$A$1:$AZ$2,2,FALSE),FALSE)</f>
        <v>1</v>
      </c>
      <c r="I145" s="25">
        <f>VLOOKUP($C145,Banco!$A$3:$AZ$322,HLOOKUP(I$2,Banco!$A$1:$AZ$2,2,FALSE),FALSE)</f>
        <v>2</v>
      </c>
      <c r="J145" s="25">
        <f>VLOOKUP($C145,Banco!$A$3:$AZ$322,HLOOKUP(J$2,Banco!$A$1:$AZ$2,2,FALSE),FALSE)</f>
        <v>2</v>
      </c>
      <c r="K145" s="25">
        <f>VLOOKUP($C145,Banco!$A$3:$AZ$322,HLOOKUP(K$2,Banco!$A$1:$AZ$2,2,FALSE),FALSE)</f>
        <v>12</v>
      </c>
      <c r="L145" s="25">
        <f>VLOOKUP($C145,Banco!$A$3:$AZ$322,HLOOKUP(L$2,Banco!$A$1:$AZ$2,2,FALSE),FALSE)</f>
        <v>0</v>
      </c>
      <c r="M145" s="115">
        <f>VLOOKUP($C145,Banco!$A$3:$AZ$322,HLOOKUP(M$2,Banco!$A$1:$AZ$2,2,FALSE),FALSE)</f>
        <v>0.4864</v>
      </c>
      <c r="N145" s="25">
        <f>VLOOKUP($C145,Banco!$A$3:$AZ$322,HLOOKUP(N$2,Banco!$A$1:$AZ$2,2,FALSE),FALSE)</f>
        <v>0</v>
      </c>
      <c r="O145" s="25">
        <f>VLOOKUP($C145,Banco!$A$3:$AZ$322,HLOOKUP(O$2,Banco!$A$1:$AZ$2,2,FALSE),FALSE)</f>
        <v>0</v>
      </c>
      <c r="P145" s="25">
        <f>VLOOKUP($C145,Banco!$A$3:$AZ$322,HLOOKUP(P$2,Banco!$A$1:$AZ$2,2,FALSE),FALSE)</f>
        <v>1</v>
      </c>
      <c r="Q145" s="25">
        <f>VLOOKUP($C145,Banco!$A$3:$AZ$322,HLOOKUP(Q$2,Banco!$A$1:$AZ$2,2,FALSE),FALSE)</f>
        <v>0</v>
      </c>
      <c r="R145" s="25">
        <f>VLOOKUP($C145,Banco!$A$3:$AZ$322,HLOOKUP(R$2,Banco!$A$1:$AZ$2,2,FALSE),FALSE)</f>
        <v>0</v>
      </c>
      <c r="S145" s="25">
        <f>VLOOKUP($C145,Banco!$A$3:$AZ$322,HLOOKUP(S$2,Banco!$A$1:$AZ$2,2,FALSE),FALSE)</f>
        <v>8</v>
      </c>
      <c r="T145" s="25">
        <f>VLOOKUP($C145,Banco!$A$3:$AZ$322,HLOOKUP(T$2,Banco!$A$1:$AZ$2,2,FALSE),FALSE)</f>
        <v>9</v>
      </c>
      <c r="U145" s="25" t="str">
        <f>VLOOKUP($C145,Banco!$A$3:$AZ$322,HLOOKUP(U$2,Banco!$A$1:$AZ$2,2,FALSE),FALSE)</f>
        <v>-</v>
      </c>
      <c r="V145" s="25">
        <f>VLOOKUP($C145,Banco!$A$3:$AZ$322,HLOOKUP(V$2,Banco!$A$1:$AZ$2,2,FALSE),FALSE)</f>
        <v>0</v>
      </c>
      <c r="W145" s="25">
        <f>VLOOKUP($C145,Banco!$A$3:$AZ$322,HLOOKUP(W$2,Banco!$A$1:$AZ$2,2,FALSE),FALSE)</f>
        <v>0</v>
      </c>
      <c r="X145" s="25">
        <f>VLOOKUP($C145,Banco!$A$3:$AZ$322,HLOOKUP(X$2,Banco!$A$1:$AZ$2,2,FALSE),FALSE)</f>
        <v>1</v>
      </c>
      <c r="Y145" s="79" t="str">
        <f>VLOOKUP($C145,Banco!$A$3:$AZ$322,HLOOKUP(Y$2,Banco!$A$1:$AZ$2,2,FALSE),FALSE)</f>
        <v>Ref. Caçador</v>
      </c>
      <c r="Z145" s="79" t="str">
        <f>VLOOKUP($C145,Banco!$A$3:$AZ$322,HLOOKUP(Z$2,Banco!$A$1:$AZ$2,2,FALSE),FALSE)</f>
        <v>X</v>
      </c>
      <c r="AA145" s="79" t="str">
        <f>VLOOKUP($C145,Banco!$A$3:$AZ$322,HLOOKUP(AA$2,Banco!$A$1:$AZ$2,2,FALSE),FALSE)</f>
        <v>-</v>
      </c>
      <c r="AB145" s="79">
        <f>VLOOKUP($C145,Banco!$A$3:$AZ$322,HLOOKUP(AB$2,Banco!$A$1:$AZ$2,2,FALSE),FALSE)</f>
        <v>0</v>
      </c>
      <c r="AC145" s="79">
        <f>VLOOKUP($C145,Banco!$A$3:$AZ$322,HLOOKUP(AC$2,Banco!$A$1:$AZ$2,2,FALSE),FALSE)</f>
        <v>0</v>
      </c>
      <c r="AD145" s="79">
        <f>VLOOKUP($C145,Banco!$A$3:$AZ$322,HLOOKUP(AD$2,Banco!$A$1:$AZ$2,2,FALSE),FALSE)</f>
        <v>0</v>
      </c>
      <c r="AE145" s="79" t="str">
        <f>VLOOKUP($C145,Banco!$A$3:$AZ$322,HLOOKUP(AE$2,Banco!$A$1:$AZ$2,2,FALSE),FALSE)</f>
        <v>X</v>
      </c>
      <c r="AF145" s="79">
        <f>VLOOKUP($C145,Banco!$A$3:$AZ$322,HLOOKUP(AF$2,Banco!$A$1:$AZ$2,2,FALSE),FALSE)</f>
        <v>0</v>
      </c>
      <c r="AG145" s="79">
        <f>VLOOKUP($C145,Banco!$A$3:$AZ$322,HLOOKUP(AG$2,Banco!$A$1:$AZ$2,2,FALSE),FALSE)</f>
        <v>0</v>
      </c>
    </row>
    <row r="146" spans="1:33" x14ac:dyDescent="0.2">
      <c r="A146" s="420"/>
      <c r="B146" s="413"/>
      <c r="C146" s="169" t="s">
        <v>89</v>
      </c>
      <c r="D146" s="198" t="s">
        <v>479</v>
      </c>
      <c r="E146" s="28">
        <f>VLOOKUP($C146,Banco!$A$3:$AZ$322,HLOOKUP(E$2,Banco!$A$1:$AZ$2,2,FALSE),FALSE)</f>
        <v>39745</v>
      </c>
      <c r="F146" s="28">
        <f>VLOOKUP($C146,Banco!$A$3:$AZ$322,HLOOKUP(F$2,Banco!$A$1:$AZ$2,2,FALSE),FALSE)</f>
        <v>27600</v>
      </c>
      <c r="G146" s="28">
        <f>VLOOKUP($C146,Banco!$A$3:$AZ$322,HLOOKUP(G$2,Banco!$A$1:$AZ$2,2,FALSE),FALSE)</f>
        <v>27600</v>
      </c>
      <c r="H146" s="125">
        <f>VLOOKUP($C146,Banco!$A$3:$AZ$322,HLOOKUP(H$2,Banco!$A$1:$AZ$2,2,FALSE),FALSE)</f>
        <v>0.69442697194615677</v>
      </c>
      <c r="I146" s="28">
        <f>VLOOKUP($C146,Banco!$A$3:$AZ$322,HLOOKUP(I$2,Banco!$A$1:$AZ$2,2,FALSE),FALSE)</f>
        <v>20</v>
      </c>
      <c r="J146" s="28">
        <f>VLOOKUP($C146,Banco!$A$3:$AZ$322,HLOOKUP(J$2,Banco!$A$1:$AZ$2,2,FALSE),FALSE)</f>
        <v>8</v>
      </c>
      <c r="K146" s="28">
        <f>VLOOKUP($C146,Banco!$A$3:$AZ$322,HLOOKUP(K$2,Banco!$A$1:$AZ$2,2,FALSE),FALSE)</f>
        <v>3</v>
      </c>
      <c r="L146" s="28">
        <f>VLOOKUP($C146,Banco!$A$3:$AZ$322,HLOOKUP(L$2,Banco!$A$1:$AZ$2,2,FALSE),FALSE)</f>
        <v>0</v>
      </c>
      <c r="M146" s="125">
        <f>VLOOKUP($C146,Banco!$A$3:$AZ$322,HLOOKUP(M$2,Banco!$A$1:$AZ$2,2,FALSE),FALSE)</f>
        <v>0.25940000000000002</v>
      </c>
      <c r="N146" s="28">
        <f>VLOOKUP($C146,Banco!$A$3:$AZ$322,HLOOKUP(N$2,Banco!$A$1:$AZ$2,2,FALSE),FALSE)</f>
        <v>0</v>
      </c>
      <c r="O146" s="28">
        <f>VLOOKUP($C146,Banco!$A$3:$AZ$322,HLOOKUP(O$2,Banco!$A$1:$AZ$2,2,FALSE),FALSE)</f>
        <v>0</v>
      </c>
      <c r="P146" s="28">
        <f>VLOOKUP($C146,Banco!$A$3:$AZ$322,HLOOKUP(P$2,Banco!$A$1:$AZ$2,2,FALSE),FALSE)</f>
        <v>4</v>
      </c>
      <c r="Q146" s="28">
        <f>VLOOKUP($C146,Banco!$A$3:$AZ$322,HLOOKUP(Q$2,Banco!$A$1:$AZ$2,2,FALSE),FALSE)</f>
        <v>1</v>
      </c>
      <c r="R146" s="28">
        <f>VLOOKUP($C146,Banco!$A$3:$AZ$322,HLOOKUP(R$2,Banco!$A$1:$AZ$2,2,FALSE),FALSE)</f>
        <v>1</v>
      </c>
      <c r="S146" s="28">
        <f>VLOOKUP($C146,Banco!$A$3:$AZ$322,HLOOKUP(S$2,Banco!$A$1:$AZ$2,2,FALSE),FALSE)</f>
        <v>98</v>
      </c>
      <c r="T146" s="28">
        <f>VLOOKUP($C146,Banco!$A$3:$AZ$322,HLOOKUP(T$2,Banco!$A$1:$AZ$2,2,FALSE),FALSE)</f>
        <v>48</v>
      </c>
      <c r="U146" s="28" t="str">
        <f>VLOOKUP($C146,Banco!$A$3:$AZ$322,HLOOKUP(U$2,Banco!$A$1:$AZ$2,2,FALSE),FALSE)</f>
        <v>-</v>
      </c>
      <c r="V146" s="28">
        <f>VLOOKUP($C146,Banco!$A$3:$AZ$322,HLOOKUP(V$2,Banco!$A$1:$AZ$2,2,FALSE),FALSE)</f>
        <v>0</v>
      </c>
      <c r="W146" s="28">
        <f>VLOOKUP($C146,Banco!$A$3:$AZ$322,HLOOKUP(W$2,Banco!$A$1:$AZ$2,2,FALSE),FALSE)</f>
        <v>0</v>
      </c>
      <c r="X146" s="28">
        <f>VLOOKUP($C146,Banco!$A$3:$AZ$322,HLOOKUP(X$2,Banco!$A$1:$AZ$2,2,FALSE),FALSE)</f>
        <v>0</v>
      </c>
      <c r="Y146" s="84" t="str">
        <f>VLOOKUP($C146,Banco!$A$3:$AZ$322,HLOOKUP(Y$2,Banco!$A$1:$AZ$2,2,FALSE),FALSE)</f>
        <v>Sede Curitibanos</v>
      </c>
      <c r="Z146" s="84" t="str">
        <f>VLOOKUP($C146,Banco!$A$3:$AZ$322,HLOOKUP(Z$2,Banco!$A$1:$AZ$2,2,FALSE),FALSE)</f>
        <v>X</v>
      </c>
      <c r="AA146" s="84" t="str">
        <f>VLOOKUP($C146,Banco!$A$3:$AZ$322,HLOOKUP(AA$2,Banco!$A$1:$AZ$2,2,FALSE),FALSE)</f>
        <v>CAPS I</v>
      </c>
      <c r="AB146" s="84">
        <f>VLOOKUP($C146,Banco!$A$3:$AZ$322,HLOOKUP(AB$2,Banco!$A$1:$AZ$2,2,FALSE),FALSE)</f>
        <v>1</v>
      </c>
      <c r="AC146" s="84">
        <f>VLOOKUP($C146,Banco!$A$3:$AZ$322,HLOOKUP(AC$2,Banco!$A$1:$AZ$2,2,FALSE),FALSE)</f>
        <v>0</v>
      </c>
      <c r="AD146" s="84">
        <f>VLOOKUP($C146,Banco!$A$3:$AZ$322,HLOOKUP(AD$2,Banco!$A$1:$AZ$2,2,FALSE),FALSE)</f>
        <v>0</v>
      </c>
      <c r="AE146" s="84" t="str">
        <f>VLOOKUP($C146,Banco!$A$3:$AZ$322,HLOOKUP(AE$2,Banco!$A$1:$AZ$2,2,FALSE),FALSE)</f>
        <v>X</v>
      </c>
      <c r="AF146" s="84">
        <f>VLOOKUP($C146,Banco!$A$3:$AZ$322,HLOOKUP(AF$2,Banco!$A$1:$AZ$2,2,FALSE),FALSE)</f>
        <v>0</v>
      </c>
      <c r="AG146" s="84">
        <f>VLOOKUP($C146,Banco!$A$3:$AZ$322,HLOOKUP(AG$2,Banco!$A$1:$AZ$2,2,FALSE),FALSE)</f>
        <v>0</v>
      </c>
    </row>
    <row r="147" spans="1:33" x14ac:dyDescent="0.2">
      <c r="A147" s="420"/>
      <c r="B147" s="413"/>
      <c r="C147" s="162" t="s">
        <v>102</v>
      </c>
      <c r="D147" s="198" t="s">
        <v>478</v>
      </c>
      <c r="E147" s="25">
        <f>VLOOKUP($C147,Banco!$A$3:$AZ$322,HLOOKUP(E$2,Banco!$A$1:$AZ$2,2,FALSE),FALSE)</f>
        <v>36443</v>
      </c>
      <c r="F147" s="25">
        <f>VLOOKUP($C147,Banco!$A$3:$AZ$322,HLOOKUP(F$2,Banco!$A$1:$AZ$2,2,FALSE),FALSE)</f>
        <v>31050</v>
      </c>
      <c r="G147" s="25">
        <f>VLOOKUP($C147,Banco!$A$3:$AZ$322,HLOOKUP(G$2,Banco!$A$1:$AZ$2,2,FALSE),FALSE)</f>
        <v>31050</v>
      </c>
      <c r="H147" s="115">
        <f>VLOOKUP($C147,Banco!$A$3:$AZ$322,HLOOKUP(H$2,Banco!$A$1:$AZ$2,2,FALSE),FALSE)</f>
        <v>0.852015476223143</v>
      </c>
      <c r="I147" s="25">
        <f>VLOOKUP($C147,Banco!$A$3:$AZ$322,HLOOKUP(I$2,Banco!$A$1:$AZ$2,2,FALSE),FALSE)</f>
        <v>18</v>
      </c>
      <c r="J147" s="25">
        <f>VLOOKUP($C147,Banco!$A$3:$AZ$322,HLOOKUP(J$2,Banco!$A$1:$AZ$2,2,FALSE),FALSE)</f>
        <v>9</v>
      </c>
      <c r="K147" s="25">
        <f>VLOOKUP($C147,Banco!$A$3:$AZ$322,HLOOKUP(K$2,Banco!$A$1:$AZ$2,2,FALSE),FALSE)</f>
        <v>3</v>
      </c>
      <c r="L147" s="25">
        <f>VLOOKUP($C147,Banco!$A$3:$AZ$322,HLOOKUP(L$2,Banco!$A$1:$AZ$2,2,FALSE),FALSE)</f>
        <v>0</v>
      </c>
      <c r="M147" s="115">
        <f>VLOOKUP($C147,Banco!$A$3:$AZ$322,HLOOKUP(M$2,Banco!$A$1:$AZ$2,2,FALSE),FALSE)</f>
        <v>0.28289999999999998</v>
      </c>
      <c r="N147" s="25">
        <f>VLOOKUP($C147,Banco!$A$3:$AZ$322,HLOOKUP(N$2,Banco!$A$1:$AZ$2,2,FALSE),FALSE)</f>
        <v>0</v>
      </c>
      <c r="O147" s="25">
        <f>VLOOKUP($C147,Banco!$A$3:$AZ$322,HLOOKUP(O$2,Banco!$A$1:$AZ$2,2,FALSE),FALSE)</f>
        <v>0</v>
      </c>
      <c r="P147" s="25">
        <f>VLOOKUP($C147,Banco!$A$3:$AZ$322,HLOOKUP(P$2,Banco!$A$1:$AZ$2,2,FALSE),FALSE)</f>
        <v>6</v>
      </c>
      <c r="Q147" s="25">
        <f>VLOOKUP($C147,Banco!$A$3:$AZ$322,HLOOKUP(Q$2,Banco!$A$1:$AZ$2,2,FALSE),FALSE)</f>
        <v>1</v>
      </c>
      <c r="R147" s="25">
        <f>VLOOKUP($C147,Banco!$A$3:$AZ$322,HLOOKUP(R$2,Banco!$A$1:$AZ$2,2,FALSE),FALSE)</f>
        <v>0</v>
      </c>
      <c r="S147" s="25">
        <f>VLOOKUP($C147,Banco!$A$3:$AZ$322,HLOOKUP(S$2,Banco!$A$1:$AZ$2,2,FALSE),FALSE)</f>
        <v>90</v>
      </c>
      <c r="T147" s="25">
        <f>VLOOKUP($C147,Banco!$A$3:$AZ$322,HLOOKUP(T$2,Banco!$A$1:$AZ$2,2,FALSE),FALSE)</f>
        <v>48</v>
      </c>
      <c r="U147" s="25" t="str">
        <f>VLOOKUP($C147,Banco!$A$3:$AZ$322,HLOOKUP(U$2,Banco!$A$1:$AZ$2,2,FALSE),FALSE)</f>
        <v>-</v>
      </c>
      <c r="V147" s="25">
        <f>VLOOKUP($C147,Banco!$A$3:$AZ$322,HLOOKUP(V$2,Banco!$A$1:$AZ$2,2,FALSE),FALSE)</f>
        <v>1</v>
      </c>
      <c r="W147" s="25">
        <f>VLOOKUP($C147,Banco!$A$3:$AZ$322,HLOOKUP(W$2,Banco!$A$1:$AZ$2,2,FALSE),FALSE)</f>
        <v>0</v>
      </c>
      <c r="X147" s="25">
        <f>VLOOKUP($C147,Banco!$A$3:$AZ$322,HLOOKUP(X$2,Banco!$A$1:$AZ$2,2,FALSE),FALSE)</f>
        <v>0</v>
      </c>
      <c r="Y147" s="79" t="str">
        <f>VLOOKUP($C147,Banco!$A$3:$AZ$322,HLOOKUP(Y$2,Banco!$A$1:$AZ$2,2,FALSE),FALSE)</f>
        <v>Ref. Videira</v>
      </c>
      <c r="Z147" s="79" t="str">
        <f>VLOOKUP($C147,Banco!$A$3:$AZ$322,HLOOKUP(Z$2,Banco!$A$1:$AZ$2,2,FALSE),FALSE)</f>
        <v>X</v>
      </c>
      <c r="AA147" s="79" t="str">
        <f>VLOOKUP($C147,Banco!$A$3:$AZ$322,HLOOKUP(AA$2,Banco!$A$1:$AZ$2,2,FALSE),FALSE)</f>
        <v>CAPS I</v>
      </c>
      <c r="AB147" s="79">
        <f>VLOOKUP($C147,Banco!$A$3:$AZ$322,HLOOKUP(AB$2,Banco!$A$1:$AZ$2,2,FALSE),FALSE)</f>
        <v>1</v>
      </c>
      <c r="AC147" s="79">
        <f>VLOOKUP($C147,Banco!$A$3:$AZ$322,HLOOKUP(AC$2,Banco!$A$1:$AZ$2,2,FALSE),FALSE)</f>
        <v>7</v>
      </c>
      <c r="AD147" s="79">
        <f>VLOOKUP($C147,Banco!$A$3:$AZ$322,HLOOKUP(AD$2,Banco!$A$1:$AZ$2,2,FALSE),FALSE)</f>
        <v>0</v>
      </c>
      <c r="AE147" s="79" t="str">
        <f>VLOOKUP($C147,Banco!$A$3:$AZ$322,HLOOKUP(AE$2,Banco!$A$1:$AZ$2,2,FALSE),FALSE)</f>
        <v>X</v>
      </c>
      <c r="AF147" s="79">
        <f>VLOOKUP($C147,Banco!$A$3:$AZ$322,HLOOKUP(AF$2,Banco!$A$1:$AZ$2,2,FALSE),FALSE)</f>
        <v>0</v>
      </c>
      <c r="AG147" s="79">
        <f>VLOOKUP($C147,Banco!$A$3:$AZ$322,HLOOKUP(AG$2,Banco!$A$1:$AZ$2,2,FALSE),FALSE)</f>
        <v>0</v>
      </c>
    </row>
    <row r="148" spans="1:33" x14ac:dyDescent="0.2">
      <c r="A148" s="420"/>
      <c r="B148" s="413"/>
      <c r="C148" s="169" t="s">
        <v>103</v>
      </c>
      <c r="D148" s="198" t="s">
        <v>479</v>
      </c>
      <c r="E148" s="28">
        <f>VLOOKUP($C148,Banco!$A$3:$AZ$322,HLOOKUP(E$2,Banco!$A$1:$AZ$2,2,FALSE),FALSE)</f>
        <v>2023</v>
      </c>
      <c r="F148" s="28">
        <f>VLOOKUP($C148,Banco!$A$3:$AZ$322,HLOOKUP(F$2,Banco!$A$1:$AZ$2,2,FALSE),FALSE)</f>
        <v>0</v>
      </c>
      <c r="G148" s="28">
        <f>VLOOKUP($C148,Banco!$A$3:$AZ$322,HLOOKUP(G$2,Banco!$A$1:$AZ$2,2,FALSE),FALSE)</f>
        <v>0</v>
      </c>
      <c r="H148" s="125">
        <f>VLOOKUP($C148,Banco!$A$3:$AZ$322,HLOOKUP(H$2,Banco!$A$1:$AZ$2,2,FALSE),FALSE)</f>
        <v>0</v>
      </c>
      <c r="I148" s="28">
        <f>VLOOKUP($C148,Banco!$A$3:$AZ$322,HLOOKUP(I$2,Banco!$A$1:$AZ$2,2,FALSE),FALSE)</f>
        <v>1</v>
      </c>
      <c r="J148" s="28">
        <f>VLOOKUP($C148,Banco!$A$3:$AZ$322,HLOOKUP(J$2,Banco!$A$1:$AZ$2,2,FALSE),FALSE)</f>
        <v>0</v>
      </c>
      <c r="K148" s="28">
        <f>VLOOKUP($C148,Banco!$A$3:$AZ$322,HLOOKUP(K$2,Banco!$A$1:$AZ$2,2,FALSE),FALSE)</f>
        <v>0</v>
      </c>
      <c r="L148" s="28">
        <f>VLOOKUP($C148,Banco!$A$3:$AZ$322,HLOOKUP(L$2,Banco!$A$1:$AZ$2,2,FALSE),FALSE)</f>
        <v>0</v>
      </c>
      <c r="M148" s="125">
        <f>VLOOKUP($C148,Banco!$A$3:$AZ$322,HLOOKUP(M$2,Banco!$A$1:$AZ$2,2,FALSE),FALSE)</f>
        <v>0</v>
      </c>
      <c r="N148" s="28">
        <f>VLOOKUP($C148,Banco!$A$3:$AZ$322,HLOOKUP(N$2,Banco!$A$1:$AZ$2,2,FALSE),FALSE)</f>
        <v>0</v>
      </c>
      <c r="O148" s="28">
        <f>VLOOKUP($C148,Banco!$A$3:$AZ$322,HLOOKUP(O$2,Banco!$A$1:$AZ$2,2,FALSE),FALSE)</f>
        <v>0</v>
      </c>
      <c r="P148" s="28">
        <f>VLOOKUP($C148,Banco!$A$3:$AZ$322,HLOOKUP(P$2,Banco!$A$1:$AZ$2,2,FALSE),FALSE)</f>
        <v>1</v>
      </c>
      <c r="Q148" s="28">
        <f>VLOOKUP($C148,Banco!$A$3:$AZ$322,HLOOKUP(Q$2,Banco!$A$1:$AZ$2,2,FALSE),FALSE)</f>
        <v>0</v>
      </c>
      <c r="R148" s="28">
        <f>VLOOKUP($C148,Banco!$A$3:$AZ$322,HLOOKUP(R$2,Banco!$A$1:$AZ$2,2,FALSE),FALSE)</f>
        <v>0</v>
      </c>
      <c r="S148" s="28">
        <f>VLOOKUP($C148,Banco!$A$3:$AZ$322,HLOOKUP(S$2,Banco!$A$1:$AZ$2,2,FALSE),FALSE)</f>
        <v>5</v>
      </c>
      <c r="T148" s="28">
        <f>VLOOKUP($C148,Banco!$A$3:$AZ$322,HLOOKUP(T$2,Banco!$A$1:$AZ$2,2,FALSE),FALSE)</f>
        <v>8</v>
      </c>
      <c r="U148" s="28" t="str">
        <f>VLOOKUP($C148,Banco!$A$3:$AZ$322,HLOOKUP(U$2,Banco!$A$1:$AZ$2,2,FALSE),FALSE)</f>
        <v>-</v>
      </c>
      <c r="V148" s="28">
        <f>VLOOKUP($C148,Banco!$A$3:$AZ$322,HLOOKUP(V$2,Banco!$A$1:$AZ$2,2,FALSE),FALSE)</f>
        <v>0</v>
      </c>
      <c r="W148" s="28">
        <f>VLOOKUP($C148,Banco!$A$3:$AZ$322,HLOOKUP(W$2,Banco!$A$1:$AZ$2,2,FALSE),FALSE)</f>
        <v>0</v>
      </c>
      <c r="X148" s="28">
        <f>VLOOKUP($C148,Banco!$A$3:$AZ$322,HLOOKUP(X$2,Banco!$A$1:$AZ$2,2,FALSE),FALSE)</f>
        <v>1</v>
      </c>
      <c r="Y148" s="84" t="str">
        <f>VLOOKUP($C148,Banco!$A$3:$AZ$322,HLOOKUP(Y$2,Banco!$A$1:$AZ$2,2,FALSE),FALSE)</f>
        <v>Ref. Curitibanos</v>
      </c>
      <c r="Z148" s="84">
        <f>VLOOKUP($C148,Banco!$A$3:$AZ$322,HLOOKUP(Z$2,Banco!$A$1:$AZ$2,2,FALSE),FALSE)</f>
        <v>0</v>
      </c>
      <c r="AA148" s="84" t="str">
        <f>VLOOKUP($C148,Banco!$A$3:$AZ$322,HLOOKUP(AA$2,Banco!$A$1:$AZ$2,2,FALSE),FALSE)</f>
        <v>-</v>
      </c>
      <c r="AB148" s="84">
        <f>VLOOKUP($C148,Banco!$A$3:$AZ$322,HLOOKUP(AB$2,Banco!$A$1:$AZ$2,2,FALSE),FALSE)</f>
        <v>0</v>
      </c>
      <c r="AC148" s="84">
        <f>VLOOKUP($C148,Banco!$A$3:$AZ$322,HLOOKUP(AC$2,Banco!$A$1:$AZ$2,2,FALSE),FALSE)</f>
        <v>0</v>
      </c>
      <c r="AD148" s="84">
        <f>VLOOKUP($C148,Banco!$A$3:$AZ$322,HLOOKUP(AD$2,Banco!$A$1:$AZ$2,2,FALSE),FALSE)</f>
        <v>0</v>
      </c>
      <c r="AE148" s="84" t="str">
        <f>VLOOKUP($C148,Banco!$A$3:$AZ$322,HLOOKUP(AE$2,Banco!$A$1:$AZ$2,2,FALSE),FALSE)</f>
        <v>X</v>
      </c>
      <c r="AF148" s="84">
        <f>VLOOKUP($C148,Banco!$A$3:$AZ$322,HLOOKUP(AF$2,Banco!$A$1:$AZ$2,2,FALSE),FALSE)</f>
        <v>0</v>
      </c>
      <c r="AG148" s="84">
        <f>VLOOKUP($C148,Banco!$A$3:$AZ$322,HLOOKUP(AG$2,Banco!$A$1:$AZ$2,2,FALSE),FALSE)</f>
        <v>0</v>
      </c>
    </row>
    <row r="149" spans="1:33" x14ac:dyDescent="0.2">
      <c r="A149" s="420"/>
      <c r="B149" s="413"/>
      <c r="C149" s="162" t="s">
        <v>116</v>
      </c>
      <c r="D149" s="198" t="s">
        <v>477</v>
      </c>
      <c r="E149" s="25">
        <f>VLOOKUP($C149,Banco!$A$3:$AZ$322,HLOOKUP(E$2,Banco!$A$1:$AZ$2,2,FALSE),FALSE)</f>
        <v>1957</v>
      </c>
      <c r="F149" s="25">
        <f>VLOOKUP($C149,Banco!$A$3:$AZ$322,HLOOKUP(F$2,Banco!$A$1:$AZ$2,2,FALSE),FALSE)</f>
        <v>3450</v>
      </c>
      <c r="G149" s="25">
        <f>VLOOKUP($C149,Banco!$A$3:$AZ$322,HLOOKUP(G$2,Banco!$A$1:$AZ$2,2,FALSE),FALSE)</f>
        <v>1957</v>
      </c>
      <c r="H149" s="115">
        <f>VLOOKUP($C149,Banco!$A$3:$AZ$322,HLOOKUP(H$2,Banco!$A$1:$AZ$2,2,FALSE),FALSE)</f>
        <v>1</v>
      </c>
      <c r="I149" s="25">
        <f>VLOOKUP($C149,Banco!$A$3:$AZ$322,HLOOKUP(I$2,Banco!$A$1:$AZ$2,2,FALSE),FALSE)</f>
        <v>1</v>
      </c>
      <c r="J149" s="25">
        <f>VLOOKUP($C149,Banco!$A$3:$AZ$322,HLOOKUP(J$2,Banco!$A$1:$AZ$2,2,FALSE),FALSE)</f>
        <v>1</v>
      </c>
      <c r="K149" s="25">
        <f>VLOOKUP($C149,Banco!$A$3:$AZ$322,HLOOKUP(K$2,Banco!$A$1:$AZ$2,2,FALSE),FALSE)</f>
        <v>1</v>
      </c>
      <c r="L149" s="25">
        <f>VLOOKUP($C149,Banco!$A$3:$AZ$322,HLOOKUP(L$2,Banco!$A$1:$AZ$2,2,FALSE),FALSE)</f>
        <v>0</v>
      </c>
      <c r="M149" s="115">
        <f>VLOOKUP($C149,Banco!$A$3:$AZ$322,HLOOKUP(M$2,Banco!$A$1:$AZ$2,2,FALSE),FALSE)</f>
        <v>1</v>
      </c>
      <c r="N149" s="25">
        <f>VLOOKUP($C149,Banco!$A$3:$AZ$322,HLOOKUP(N$2,Banco!$A$1:$AZ$2,2,FALSE),FALSE)</f>
        <v>0</v>
      </c>
      <c r="O149" s="25">
        <f>VLOOKUP($C149,Banco!$A$3:$AZ$322,HLOOKUP(O$2,Banco!$A$1:$AZ$2,2,FALSE),FALSE)</f>
        <v>0</v>
      </c>
      <c r="P149" s="25">
        <f>VLOOKUP($C149,Banco!$A$3:$AZ$322,HLOOKUP(P$2,Banco!$A$1:$AZ$2,2,FALSE),FALSE)</f>
        <v>1</v>
      </c>
      <c r="Q149" s="25">
        <f>VLOOKUP($C149,Banco!$A$3:$AZ$322,HLOOKUP(Q$2,Banco!$A$1:$AZ$2,2,FALSE),FALSE)</f>
        <v>0</v>
      </c>
      <c r="R149" s="25">
        <f>VLOOKUP($C149,Banco!$A$3:$AZ$322,HLOOKUP(R$2,Banco!$A$1:$AZ$2,2,FALSE),FALSE)</f>
        <v>0</v>
      </c>
      <c r="S149" s="25">
        <f>VLOOKUP($C149,Banco!$A$3:$AZ$322,HLOOKUP(S$2,Banco!$A$1:$AZ$2,2,FALSE),FALSE)</f>
        <v>5</v>
      </c>
      <c r="T149" s="25">
        <f>VLOOKUP($C149,Banco!$A$3:$AZ$322,HLOOKUP(T$2,Banco!$A$1:$AZ$2,2,FALSE),FALSE)</f>
        <v>4</v>
      </c>
      <c r="U149" s="25" t="str">
        <f>VLOOKUP($C149,Banco!$A$3:$AZ$322,HLOOKUP(U$2,Banco!$A$1:$AZ$2,2,FALSE),FALSE)</f>
        <v>-</v>
      </c>
      <c r="V149" s="25">
        <f>VLOOKUP($C149,Banco!$A$3:$AZ$322,HLOOKUP(V$2,Banco!$A$1:$AZ$2,2,FALSE),FALSE)</f>
        <v>0</v>
      </c>
      <c r="W149" s="25">
        <f>VLOOKUP($C149,Banco!$A$3:$AZ$322,HLOOKUP(W$2,Banco!$A$1:$AZ$2,2,FALSE),FALSE)</f>
        <v>0</v>
      </c>
      <c r="X149" s="25">
        <f>VLOOKUP($C149,Banco!$A$3:$AZ$322,HLOOKUP(X$2,Banco!$A$1:$AZ$2,2,FALSE),FALSE)</f>
        <v>0</v>
      </c>
      <c r="Y149" s="79" t="str">
        <f>VLOOKUP($C149,Banco!$A$3:$AZ$322,HLOOKUP(Y$2,Banco!$A$1:$AZ$2,2,FALSE),FALSE)</f>
        <v>Ref. Videira</v>
      </c>
      <c r="Z149" s="79">
        <f>VLOOKUP($C149,Banco!$A$3:$AZ$322,HLOOKUP(Z$2,Banco!$A$1:$AZ$2,2,FALSE),FALSE)</f>
        <v>0</v>
      </c>
      <c r="AA149" s="79" t="str">
        <f>VLOOKUP($C149,Banco!$A$3:$AZ$322,HLOOKUP(AA$2,Banco!$A$1:$AZ$2,2,FALSE),FALSE)</f>
        <v>-</v>
      </c>
      <c r="AB149" s="79">
        <f>VLOOKUP($C149,Banco!$A$3:$AZ$322,HLOOKUP(AB$2,Banco!$A$1:$AZ$2,2,FALSE),FALSE)</f>
        <v>1</v>
      </c>
      <c r="AC149" s="79">
        <f>VLOOKUP($C149,Banco!$A$3:$AZ$322,HLOOKUP(AC$2,Banco!$A$1:$AZ$2,2,FALSE),FALSE)</f>
        <v>0</v>
      </c>
      <c r="AD149" s="79">
        <f>VLOOKUP($C149,Banco!$A$3:$AZ$322,HLOOKUP(AD$2,Banco!$A$1:$AZ$2,2,FALSE),FALSE)</f>
        <v>0</v>
      </c>
      <c r="AE149" s="79" t="str">
        <f>VLOOKUP($C149,Banco!$A$3:$AZ$322,HLOOKUP(AE$2,Banco!$A$1:$AZ$2,2,FALSE),FALSE)</f>
        <v>X</v>
      </c>
      <c r="AF149" s="79">
        <f>VLOOKUP($C149,Banco!$A$3:$AZ$322,HLOOKUP(AF$2,Banco!$A$1:$AZ$2,2,FALSE),FALSE)</f>
        <v>0</v>
      </c>
      <c r="AG149" s="79">
        <f>VLOOKUP($C149,Banco!$A$3:$AZ$322,HLOOKUP(AG$2,Banco!$A$1:$AZ$2,2,FALSE),FALSE)</f>
        <v>0</v>
      </c>
    </row>
    <row r="150" spans="1:33" x14ac:dyDescent="0.2">
      <c r="A150" s="420"/>
      <c r="B150" s="413"/>
      <c r="C150" s="169" t="s">
        <v>125</v>
      </c>
      <c r="D150" s="198" t="s">
        <v>478</v>
      </c>
      <c r="E150" s="28">
        <f>VLOOKUP($C150,Banco!$A$3:$AZ$322,HLOOKUP(E$2,Banco!$A$1:$AZ$2,2,FALSE),FALSE)</f>
        <v>2945</v>
      </c>
      <c r="F150" s="28">
        <f>VLOOKUP($C150,Banco!$A$3:$AZ$322,HLOOKUP(F$2,Banco!$A$1:$AZ$2,2,FALSE),FALSE)</f>
        <v>3450</v>
      </c>
      <c r="G150" s="28">
        <f>VLOOKUP($C150,Banco!$A$3:$AZ$322,HLOOKUP(G$2,Banco!$A$1:$AZ$2,2,FALSE),FALSE)</f>
        <v>2945</v>
      </c>
      <c r="H150" s="125">
        <f>VLOOKUP($C150,Banco!$A$3:$AZ$322,HLOOKUP(H$2,Banco!$A$1:$AZ$2,2,FALSE),FALSE)</f>
        <v>1</v>
      </c>
      <c r="I150" s="28">
        <f>VLOOKUP($C150,Banco!$A$3:$AZ$322,HLOOKUP(I$2,Banco!$A$1:$AZ$2,2,FALSE),FALSE)</f>
        <v>1</v>
      </c>
      <c r="J150" s="28">
        <f>VLOOKUP($C150,Banco!$A$3:$AZ$322,HLOOKUP(J$2,Banco!$A$1:$AZ$2,2,FALSE),FALSE)</f>
        <v>1</v>
      </c>
      <c r="K150" s="28">
        <f>VLOOKUP($C150,Banco!$A$3:$AZ$322,HLOOKUP(K$2,Banco!$A$1:$AZ$2,2,FALSE),FALSE)</f>
        <v>2</v>
      </c>
      <c r="L150" s="28">
        <f>VLOOKUP($C150,Banco!$A$3:$AZ$322,HLOOKUP(L$2,Banco!$A$1:$AZ$2,2,FALSE),FALSE)</f>
        <v>0</v>
      </c>
      <c r="M150" s="125">
        <f>VLOOKUP($C150,Banco!$A$3:$AZ$322,HLOOKUP(M$2,Banco!$A$1:$AZ$2,2,FALSE),FALSE)</f>
        <v>1</v>
      </c>
      <c r="N150" s="28">
        <f>VLOOKUP($C150,Banco!$A$3:$AZ$322,HLOOKUP(N$2,Banco!$A$1:$AZ$2,2,FALSE),FALSE)</f>
        <v>0</v>
      </c>
      <c r="O150" s="28">
        <f>VLOOKUP($C150,Banco!$A$3:$AZ$322,HLOOKUP(O$2,Banco!$A$1:$AZ$2,2,FALSE),FALSE)</f>
        <v>0</v>
      </c>
      <c r="P150" s="28">
        <f>VLOOKUP($C150,Banco!$A$3:$AZ$322,HLOOKUP(P$2,Banco!$A$1:$AZ$2,2,FALSE),FALSE)</f>
        <v>1</v>
      </c>
      <c r="Q150" s="28">
        <f>VLOOKUP($C150,Banco!$A$3:$AZ$322,HLOOKUP(Q$2,Banco!$A$1:$AZ$2,2,FALSE),FALSE)</f>
        <v>0</v>
      </c>
      <c r="R150" s="28">
        <f>VLOOKUP($C150,Banco!$A$3:$AZ$322,HLOOKUP(R$2,Banco!$A$1:$AZ$2,2,FALSE),FALSE)</f>
        <v>0</v>
      </c>
      <c r="S150" s="28">
        <f>VLOOKUP($C150,Banco!$A$3:$AZ$322,HLOOKUP(S$2,Banco!$A$1:$AZ$2,2,FALSE),FALSE)</f>
        <v>7</v>
      </c>
      <c r="T150" s="28">
        <f>VLOOKUP($C150,Banco!$A$3:$AZ$322,HLOOKUP(T$2,Banco!$A$1:$AZ$2,2,FALSE),FALSE)</f>
        <v>6</v>
      </c>
      <c r="U150" s="28" t="str">
        <f>VLOOKUP($C150,Banco!$A$3:$AZ$322,HLOOKUP(U$2,Banco!$A$1:$AZ$2,2,FALSE),FALSE)</f>
        <v>-</v>
      </c>
      <c r="V150" s="28">
        <f>VLOOKUP($C150,Banco!$A$3:$AZ$322,HLOOKUP(V$2,Banco!$A$1:$AZ$2,2,FALSE),FALSE)</f>
        <v>0</v>
      </c>
      <c r="W150" s="28">
        <f>VLOOKUP($C150,Banco!$A$3:$AZ$322,HLOOKUP(W$2,Banco!$A$1:$AZ$2,2,FALSE),FALSE)</f>
        <v>0</v>
      </c>
      <c r="X150" s="28">
        <f>VLOOKUP($C150,Banco!$A$3:$AZ$322,HLOOKUP(X$2,Banco!$A$1:$AZ$2,2,FALSE),FALSE)</f>
        <v>0</v>
      </c>
      <c r="Y150" s="74" t="str">
        <f>VLOOKUP($C150,Banco!$A$3:$AZ$322,HLOOKUP(Y$2,Banco!$A$1:$AZ$2,2,FALSE),FALSE)</f>
        <v>Ref. Videira</v>
      </c>
      <c r="Z150" s="74">
        <f>VLOOKUP($C150,Banco!$A$3:$AZ$322,HLOOKUP(Z$2,Banco!$A$1:$AZ$2,2,FALSE),FALSE)</f>
        <v>0</v>
      </c>
      <c r="AA150" s="74" t="str">
        <f>VLOOKUP($C150,Banco!$A$3:$AZ$322,HLOOKUP(AA$2,Banco!$A$1:$AZ$2,2,FALSE),FALSE)</f>
        <v>-</v>
      </c>
      <c r="AB150" s="74">
        <f>VLOOKUP($C150,Banco!$A$3:$AZ$322,HLOOKUP(AB$2,Banco!$A$1:$AZ$2,2,FALSE),FALSE)</f>
        <v>0</v>
      </c>
      <c r="AC150" s="74">
        <f>VLOOKUP($C150,Banco!$A$3:$AZ$322,HLOOKUP(AC$2,Banco!$A$1:$AZ$2,2,FALSE),FALSE)</f>
        <v>1</v>
      </c>
      <c r="AD150" s="74">
        <f>VLOOKUP($C150,Banco!$A$3:$AZ$322,HLOOKUP(AD$2,Banco!$A$1:$AZ$2,2,FALSE),FALSE)</f>
        <v>0</v>
      </c>
      <c r="AE150" s="74" t="str">
        <f>VLOOKUP($C150,Banco!$A$3:$AZ$322,HLOOKUP(AE$2,Banco!$A$1:$AZ$2,2,FALSE),FALSE)</f>
        <v>X</v>
      </c>
      <c r="AF150" s="74">
        <f>VLOOKUP($C150,Banco!$A$3:$AZ$322,HLOOKUP(AF$2,Banco!$A$1:$AZ$2,2,FALSE),FALSE)</f>
        <v>0</v>
      </c>
      <c r="AG150" s="74">
        <f>VLOOKUP($C150,Banco!$A$3:$AZ$322,HLOOKUP(AG$2,Banco!$A$1:$AZ$2,2,FALSE),FALSE)</f>
        <v>0</v>
      </c>
    </row>
    <row r="151" spans="1:33" x14ac:dyDescent="0.2">
      <c r="A151" s="420"/>
      <c r="B151" s="413"/>
      <c r="C151" s="162" t="s">
        <v>156</v>
      </c>
      <c r="D151" s="198" t="s">
        <v>478</v>
      </c>
      <c r="E151" s="25">
        <f>VLOOKUP($C151,Banco!$A$3:$AZ$322,HLOOKUP(E$2,Banco!$A$1:$AZ$2,2,FALSE),FALSE)</f>
        <v>12107</v>
      </c>
      <c r="F151" s="25">
        <f>VLOOKUP($C151,Banco!$A$3:$AZ$322,HLOOKUP(F$2,Banco!$A$1:$AZ$2,2,FALSE),FALSE)</f>
        <v>13800</v>
      </c>
      <c r="G151" s="25">
        <f>VLOOKUP($C151,Banco!$A$3:$AZ$322,HLOOKUP(G$2,Banco!$A$1:$AZ$2,2,FALSE),FALSE)</f>
        <v>12107</v>
      </c>
      <c r="H151" s="115">
        <f>VLOOKUP($C151,Banco!$A$3:$AZ$322,HLOOKUP(H$2,Banco!$A$1:$AZ$2,2,FALSE),FALSE)</f>
        <v>1</v>
      </c>
      <c r="I151" s="25">
        <f>VLOOKUP($C151,Banco!$A$3:$AZ$322,HLOOKUP(I$2,Banco!$A$1:$AZ$2,2,FALSE),FALSE)</f>
        <v>6</v>
      </c>
      <c r="J151" s="25">
        <f>VLOOKUP($C151,Banco!$A$3:$AZ$322,HLOOKUP(J$2,Banco!$A$1:$AZ$2,2,FALSE),FALSE)</f>
        <v>4</v>
      </c>
      <c r="K151" s="25">
        <f>VLOOKUP($C151,Banco!$A$3:$AZ$322,HLOOKUP(K$2,Banco!$A$1:$AZ$2,2,FALSE),FALSE)</f>
        <v>1</v>
      </c>
      <c r="L151" s="25">
        <f>VLOOKUP($C151,Banco!$A$3:$AZ$322,HLOOKUP(L$2,Banco!$A$1:$AZ$2,2,FALSE),FALSE)</f>
        <v>0</v>
      </c>
      <c r="M151" s="115">
        <f>VLOOKUP($C151,Banco!$A$3:$AZ$322,HLOOKUP(M$2,Banco!$A$1:$AZ$2,2,FALSE),FALSE)</f>
        <v>0.28470000000000001</v>
      </c>
      <c r="N151" s="25">
        <f>VLOOKUP($C151,Banco!$A$3:$AZ$322,HLOOKUP(N$2,Banco!$A$1:$AZ$2,2,FALSE),FALSE)</f>
        <v>0</v>
      </c>
      <c r="O151" s="25">
        <f>VLOOKUP($C151,Banco!$A$3:$AZ$322,HLOOKUP(O$2,Banco!$A$1:$AZ$2,2,FALSE),FALSE)</f>
        <v>0</v>
      </c>
      <c r="P151" s="25">
        <f>VLOOKUP($C151,Banco!$A$3:$AZ$322,HLOOKUP(P$2,Banco!$A$1:$AZ$2,2,FALSE),FALSE)</f>
        <v>2</v>
      </c>
      <c r="Q151" s="25">
        <f>VLOOKUP($C151,Banco!$A$3:$AZ$322,HLOOKUP(Q$2,Banco!$A$1:$AZ$2,2,FALSE),FALSE)</f>
        <v>1</v>
      </c>
      <c r="R151" s="25">
        <f>VLOOKUP($C151,Banco!$A$3:$AZ$322,HLOOKUP(R$2,Banco!$A$1:$AZ$2,2,FALSE),FALSE)</f>
        <v>1</v>
      </c>
      <c r="S151" s="25">
        <f>VLOOKUP($C151,Banco!$A$3:$AZ$322,HLOOKUP(S$2,Banco!$A$1:$AZ$2,2,FALSE),FALSE)</f>
        <v>30</v>
      </c>
      <c r="T151" s="25">
        <f>VLOOKUP($C151,Banco!$A$3:$AZ$322,HLOOKUP(T$2,Banco!$A$1:$AZ$2,2,FALSE),FALSE)</f>
        <v>25</v>
      </c>
      <c r="U151" s="25" t="str">
        <f>VLOOKUP($C151,Banco!$A$3:$AZ$322,HLOOKUP(U$2,Banco!$A$1:$AZ$2,2,FALSE),FALSE)</f>
        <v>-</v>
      </c>
      <c r="V151" s="25">
        <f>VLOOKUP($C151,Banco!$A$3:$AZ$322,HLOOKUP(V$2,Banco!$A$1:$AZ$2,2,FALSE),FALSE)</f>
        <v>0</v>
      </c>
      <c r="W151" s="25">
        <f>VLOOKUP($C151,Banco!$A$3:$AZ$322,HLOOKUP(W$2,Banco!$A$1:$AZ$2,2,FALSE),FALSE)</f>
        <v>1</v>
      </c>
      <c r="X151" s="25">
        <f>VLOOKUP($C151,Banco!$A$3:$AZ$322,HLOOKUP(X$2,Banco!$A$1:$AZ$2,2,FALSE),FALSE)</f>
        <v>0</v>
      </c>
      <c r="Y151" s="68" t="str">
        <f>VLOOKUP($C151,Banco!$A$3:$AZ$322,HLOOKUP(Y$2,Banco!$A$1:$AZ$2,2,FALSE),FALSE)</f>
        <v>Ref. Caçador</v>
      </c>
      <c r="Z151" s="68">
        <f>VLOOKUP($C151,Banco!$A$3:$AZ$322,HLOOKUP(Z$2,Banco!$A$1:$AZ$2,2,FALSE),FALSE)</f>
        <v>0</v>
      </c>
      <c r="AA151" s="68" t="str">
        <f>VLOOKUP($C151,Banco!$A$3:$AZ$322,HLOOKUP(AA$2,Banco!$A$1:$AZ$2,2,FALSE),FALSE)</f>
        <v>-</v>
      </c>
      <c r="AB151" s="68">
        <f>VLOOKUP($C151,Banco!$A$3:$AZ$322,HLOOKUP(AB$2,Banco!$A$1:$AZ$2,2,FALSE),FALSE)</f>
        <v>0</v>
      </c>
      <c r="AC151" s="68">
        <f>VLOOKUP($C151,Banco!$A$3:$AZ$322,HLOOKUP(AC$2,Banco!$A$1:$AZ$2,2,FALSE),FALSE)</f>
        <v>0</v>
      </c>
      <c r="AD151" s="68">
        <f>VLOOKUP($C151,Banco!$A$3:$AZ$322,HLOOKUP(AD$2,Banco!$A$1:$AZ$2,2,FALSE),FALSE)</f>
        <v>0</v>
      </c>
      <c r="AE151" s="68" t="str">
        <f>VLOOKUP($C151,Banco!$A$3:$AZ$322,HLOOKUP(AE$2,Banco!$A$1:$AZ$2,2,FALSE),FALSE)</f>
        <v>X</v>
      </c>
      <c r="AF151" s="68">
        <f>VLOOKUP($C151,Banco!$A$3:$AZ$322,HLOOKUP(AF$2,Banco!$A$1:$AZ$2,2,FALSE),FALSE)</f>
        <v>0</v>
      </c>
      <c r="AG151" s="68">
        <f>VLOOKUP($C151,Banco!$A$3:$AZ$322,HLOOKUP(AG$2,Banco!$A$1:$AZ$2,2,FALSE),FALSE)</f>
        <v>0</v>
      </c>
    </row>
    <row r="152" spans="1:33" x14ac:dyDescent="0.2">
      <c r="A152" s="420"/>
      <c r="B152" s="413"/>
      <c r="C152" s="169" t="s">
        <v>162</v>
      </c>
      <c r="D152" s="198" t="s">
        <v>478</v>
      </c>
      <c r="E152" s="28">
        <f>VLOOKUP($C152,Banco!$A$3:$AZ$322,HLOOKUP(E$2,Banco!$A$1:$AZ$2,2,FALSE),FALSE)</f>
        <v>1775</v>
      </c>
      <c r="F152" s="28">
        <f>VLOOKUP($C152,Banco!$A$3:$AZ$322,HLOOKUP(F$2,Banco!$A$1:$AZ$2,2,FALSE),FALSE)</f>
        <v>3450</v>
      </c>
      <c r="G152" s="28">
        <f>VLOOKUP($C152,Banco!$A$3:$AZ$322,HLOOKUP(G$2,Banco!$A$1:$AZ$2,2,FALSE),FALSE)</f>
        <v>1775</v>
      </c>
      <c r="H152" s="125">
        <f>VLOOKUP($C152,Banco!$A$3:$AZ$322,HLOOKUP(H$2,Banco!$A$1:$AZ$2,2,FALSE),FALSE)</f>
        <v>1</v>
      </c>
      <c r="I152" s="28">
        <f>VLOOKUP($C152,Banco!$A$3:$AZ$322,HLOOKUP(I$2,Banco!$A$1:$AZ$2,2,FALSE),FALSE)</f>
        <v>1</v>
      </c>
      <c r="J152" s="28">
        <f>VLOOKUP($C152,Banco!$A$3:$AZ$322,HLOOKUP(J$2,Banco!$A$1:$AZ$2,2,FALSE),FALSE)</f>
        <v>1</v>
      </c>
      <c r="K152" s="28">
        <f>VLOOKUP($C152,Banco!$A$3:$AZ$322,HLOOKUP(K$2,Banco!$A$1:$AZ$2,2,FALSE),FALSE)</f>
        <v>1</v>
      </c>
      <c r="L152" s="28">
        <f>VLOOKUP($C152,Banco!$A$3:$AZ$322,HLOOKUP(L$2,Banco!$A$1:$AZ$2,2,FALSE),FALSE)</f>
        <v>0</v>
      </c>
      <c r="M152" s="125">
        <f>VLOOKUP($C152,Banco!$A$3:$AZ$322,HLOOKUP(M$2,Banco!$A$1:$AZ$2,2,FALSE),FALSE)</f>
        <v>1</v>
      </c>
      <c r="N152" s="28">
        <f>VLOOKUP($C152,Banco!$A$3:$AZ$322,HLOOKUP(N$2,Banco!$A$1:$AZ$2,2,FALSE),FALSE)</f>
        <v>0</v>
      </c>
      <c r="O152" s="28">
        <f>VLOOKUP($C152,Banco!$A$3:$AZ$322,HLOOKUP(O$2,Banco!$A$1:$AZ$2,2,FALSE),FALSE)</f>
        <v>0</v>
      </c>
      <c r="P152" s="28">
        <f>VLOOKUP($C152,Banco!$A$3:$AZ$322,HLOOKUP(P$2,Banco!$A$1:$AZ$2,2,FALSE),FALSE)</f>
        <v>1</v>
      </c>
      <c r="Q152" s="28">
        <f>VLOOKUP($C152,Banco!$A$3:$AZ$322,HLOOKUP(Q$2,Banco!$A$1:$AZ$2,2,FALSE),FALSE)</f>
        <v>0</v>
      </c>
      <c r="R152" s="28">
        <f>VLOOKUP($C152,Banco!$A$3:$AZ$322,HLOOKUP(R$2,Banco!$A$1:$AZ$2,2,FALSE),FALSE)</f>
        <v>0</v>
      </c>
      <c r="S152" s="28">
        <f>VLOOKUP($C152,Banco!$A$3:$AZ$322,HLOOKUP(S$2,Banco!$A$1:$AZ$2,2,FALSE),FALSE)</f>
        <v>5</v>
      </c>
      <c r="T152" s="28">
        <f>VLOOKUP($C152,Banco!$A$3:$AZ$322,HLOOKUP(T$2,Banco!$A$1:$AZ$2,2,FALSE),FALSE)</f>
        <v>5</v>
      </c>
      <c r="U152" s="28" t="str">
        <f>VLOOKUP($C152,Banco!$A$3:$AZ$322,HLOOKUP(U$2,Banco!$A$1:$AZ$2,2,FALSE),FALSE)</f>
        <v>-</v>
      </c>
      <c r="V152" s="28">
        <f>VLOOKUP($C152,Banco!$A$3:$AZ$322,HLOOKUP(V$2,Banco!$A$1:$AZ$2,2,FALSE),FALSE)</f>
        <v>0</v>
      </c>
      <c r="W152" s="28">
        <f>VLOOKUP($C152,Banco!$A$3:$AZ$322,HLOOKUP(W$2,Banco!$A$1:$AZ$2,2,FALSE),FALSE)</f>
        <v>0</v>
      </c>
      <c r="X152" s="28">
        <f>VLOOKUP($C152,Banco!$A$3:$AZ$322,HLOOKUP(X$2,Banco!$A$1:$AZ$2,2,FALSE),FALSE)</f>
        <v>1</v>
      </c>
      <c r="Y152" s="74" t="str">
        <f>VLOOKUP($C152,Banco!$A$3:$AZ$322,HLOOKUP(Y$2,Banco!$A$1:$AZ$2,2,FALSE),FALSE)</f>
        <v>Ref. Caçador</v>
      </c>
      <c r="Z152" s="74">
        <f>VLOOKUP($C152,Banco!$A$3:$AZ$322,HLOOKUP(Z$2,Banco!$A$1:$AZ$2,2,FALSE),FALSE)</f>
        <v>0</v>
      </c>
      <c r="AA152" s="74" t="str">
        <f>VLOOKUP($C152,Banco!$A$3:$AZ$322,HLOOKUP(AA$2,Banco!$A$1:$AZ$2,2,FALSE),FALSE)</f>
        <v>-</v>
      </c>
      <c r="AB152" s="74">
        <f>VLOOKUP($C152,Banco!$A$3:$AZ$322,HLOOKUP(AB$2,Banco!$A$1:$AZ$2,2,FALSE),FALSE)</f>
        <v>1</v>
      </c>
      <c r="AC152" s="74">
        <f>VLOOKUP($C152,Banco!$A$3:$AZ$322,HLOOKUP(AC$2,Banco!$A$1:$AZ$2,2,FALSE),FALSE)</f>
        <v>0</v>
      </c>
      <c r="AD152" s="74">
        <f>VLOOKUP($C152,Banco!$A$3:$AZ$322,HLOOKUP(AD$2,Banco!$A$1:$AZ$2,2,FALSE),FALSE)</f>
        <v>0</v>
      </c>
      <c r="AE152" s="74" t="str">
        <f>VLOOKUP($C152,Banco!$A$3:$AZ$322,HLOOKUP(AE$2,Banco!$A$1:$AZ$2,2,FALSE),FALSE)</f>
        <v>X</v>
      </c>
      <c r="AF152" s="74">
        <f>VLOOKUP($C152,Banco!$A$3:$AZ$322,HLOOKUP(AF$2,Banco!$A$1:$AZ$2,2,FALSE),FALSE)</f>
        <v>0</v>
      </c>
      <c r="AG152" s="74">
        <f>VLOOKUP($C152,Banco!$A$3:$AZ$322,HLOOKUP(AG$2,Banco!$A$1:$AZ$2,2,FALSE),FALSE)</f>
        <v>0</v>
      </c>
    </row>
    <row r="153" spans="1:33" x14ac:dyDescent="0.2">
      <c r="A153" s="420"/>
      <c r="B153" s="413"/>
      <c r="C153" s="162" t="s">
        <v>170</v>
      </c>
      <c r="D153" s="198" t="s">
        <v>478</v>
      </c>
      <c r="E153" s="25">
        <f>VLOOKUP($C153,Banco!$A$3:$AZ$322,HLOOKUP(E$2,Banco!$A$1:$AZ$2,2,FALSE),FALSE)</f>
        <v>2520</v>
      </c>
      <c r="F153" s="25">
        <f>VLOOKUP($C153,Banco!$A$3:$AZ$322,HLOOKUP(F$2,Banco!$A$1:$AZ$2,2,FALSE),FALSE)</f>
        <v>6900</v>
      </c>
      <c r="G153" s="25">
        <f>VLOOKUP($C153,Banco!$A$3:$AZ$322,HLOOKUP(G$2,Banco!$A$1:$AZ$2,2,FALSE),FALSE)</f>
        <v>2520</v>
      </c>
      <c r="H153" s="115">
        <f>VLOOKUP($C153,Banco!$A$3:$AZ$322,HLOOKUP(H$2,Banco!$A$1:$AZ$2,2,FALSE),FALSE)</f>
        <v>1</v>
      </c>
      <c r="I153" s="25">
        <f>VLOOKUP($C153,Banco!$A$3:$AZ$322,HLOOKUP(I$2,Banco!$A$1:$AZ$2,2,FALSE),FALSE)</f>
        <v>1</v>
      </c>
      <c r="J153" s="25">
        <f>VLOOKUP($C153,Banco!$A$3:$AZ$322,HLOOKUP(J$2,Banco!$A$1:$AZ$2,2,FALSE),FALSE)</f>
        <v>2</v>
      </c>
      <c r="K153" s="25">
        <f>VLOOKUP($C153,Banco!$A$3:$AZ$322,HLOOKUP(K$2,Banco!$A$1:$AZ$2,2,FALSE),FALSE)</f>
        <v>1</v>
      </c>
      <c r="L153" s="25">
        <f>VLOOKUP($C153,Banco!$A$3:$AZ$322,HLOOKUP(L$2,Banco!$A$1:$AZ$2,2,FALSE),FALSE)</f>
        <v>0</v>
      </c>
      <c r="M153" s="115">
        <f>VLOOKUP($C153,Banco!$A$3:$AZ$322,HLOOKUP(M$2,Banco!$A$1:$AZ$2,2,FALSE),FALSE)</f>
        <v>1</v>
      </c>
      <c r="N153" s="25">
        <f>VLOOKUP($C153,Banco!$A$3:$AZ$322,HLOOKUP(N$2,Banco!$A$1:$AZ$2,2,FALSE),FALSE)</f>
        <v>0</v>
      </c>
      <c r="O153" s="25">
        <f>VLOOKUP($C153,Banco!$A$3:$AZ$322,HLOOKUP(O$2,Banco!$A$1:$AZ$2,2,FALSE),FALSE)</f>
        <v>0</v>
      </c>
      <c r="P153" s="25">
        <f>VLOOKUP($C153,Banco!$A$3:$AZ$322,HLOOKUP(P$2,Banco!$A$1:$AZ$2,2,FALSE),FALSE)</f>
        <v>1</v>
      </c>
      <c r="Q153" s="25">
        <f>VLOOKUP($C153,Banco!$A$3:$AZ$322,HLOOKUP(Q$2,Banco!$A$1:$AZ$2,2,FALSE),FALSE)</f>
        <v>1</v>
      </c>
      <c r="R153" s="25">
        <f>VLOOKUP($C153,Banco!$A$3:$AZ$322,HLOOKUP(R$2,Banco!$A$1:$AZ$2,2,FALSE),FALSE)</f>
        <v>1</v>
      </c>
      <c r="S153" s="25">
        <f>VLOOKUP($C153,Banco!$A$3:$AZ$322,HLOOKUP(S$2,Banco!$A$1:$AZ$2,2,FALSE),FALSE)</f>
        <v>7</v>
      </c>
      <c r="T153" s="25">
        <f>VLOOKUP($C153,Banco!$A$3:$AZ$322,HLOOKUP(T$2,Banco!$A$1:$AZ$2,2,FALSE),FALSE)</f>
        <v>10</v>
      </c>
      <c r="U153" s="25" t="str">
        <f>VLOOKUP($C153,Banco!$A$3:$AZ$322,HLOOKUP(U$2,Banco!$A$1:$AZ$2,2,FALSE),FALSE)</f>
        <v>-</v>
      </c>
      <c r="V153" s="25">
        <f>VLOOKUP($C153,Banco!$A$3:$AZ$322,HLOOKUP(V$2,Banco!$A$1:$AZ$2,2,FALSE),FALSE)</f>
        <v>0</v>
      </c>
      <c r="W153" s="25">
        <f>VLOOKUP($C153,Banco!$A$3:$AZ$322,HLOOKUP(W$2,Banco!$A$1:$AZ$2,2,FALSE),FALSE)</f>
        <v>0</v>
      </c>
      <c r="X153" s="25">
        <f>VLOOKUP($C153,Banco!$A$3:$AZ$322,HLOOKUP(X$2,Banco!$A$1:$AZ$2,2,FALSE),FALSE)</f>
        <v>0</v>
      </c>
      <c r="Y153" s="68" t="str">
        <f>VLOOKUP($C153,Banco!$A$3:$AZ$322,HLOOKUP(Y$2,Banco!$A$1:$AZ$2,2,FALSE),FALSE)</f>
        <v>Ref. Caçador e Ref. Porto União</v>
      </c>
      <c r="Z153" s="68" t="str">
        <f>VLOOKUP($C153,Banco!$A$3:$AZ$322,HLOOKUP(Z$2,Banco!$A$1:$AZ$2,2,FALSE),FALSE)</f>
        <v>X</v>
      </c>
      <c r="AA153" s="68" t="str">
        <f>VLOOKUP($C153,Banco!$A$3:$AZ$322,HLOOKUP(AA$2,Banco!$A$1:$AZ$2,2,FALSE),FALSE)</f>
        <v>-</v>
      </c>
      <c r="AB153" s="68">
        <f>VLOOKUP($C153,Banco!$A$3:$AZ$322,HLOOKUP(AB$2,Banco!$A$1:$AZ$2,2,FALSE),FALSE)</f>
        <v>1</v>
      </c>
      <c r="AC153" s="68">
        <f>VLOOKUP($C153,Banco!$A$3:$AZ$322,HLOOKUP(AC$2,Banco!$A$1:$AZ$2,2,FALSE),FALSE)</f>
        <v>1</v>
      </c>
      <c r="AD153" s="68">
        <f>VLOOKUP($C153,Banco!$A$3:$AZ$322,HLOOKUP(AD$2,Banco!$A$1:$AZ$2,2,FALSE),FALSE)</f>
        <v>0</v>
      </c>
      <c r="AE153" s="68" t="str">
        <f>VLOOKUP($C153,Banco!$A$3:$AZ$322,HLOOKUP(AE$2,Banco!$A$1:$AZ$2,2,FALSE),FALSE)</f>
        <v>X</v>
      </c>
      <c r="AF153" s="68">
        <f>VLOOKUP($C153,Banco!$A$3:$AZ$322,HLOOKUP(AF$2,Banco!$A$1:$AZ$2,2,FALSE),FALSE)</f>
        <v>0</v>
      </c>
      <c r="AG153" s="68">
        <f>VLOOKUP($C153,Banco!$A$3:$AZ$322,HLOOKUP(AG$2,Banco!$A$1:$AZ$2,2,FALSE),FALSE)</f>
        <v>0</v>
      </c>
    </row>
    <row r="154" spans="1:33" x14ac:dyDescent="0.2">
      <c r="A154" s="420"/>
      <c r="B154" s="413"/>
      <c r="C154" s="169" t="s">
        <v>205</v>
      </c>
      <c r="D154" s="198" t="s">
        <v>478</v>
      </c>
      <c r="E154" s="28">
        <f>VLOOKUP($C154,Banco!$A$3:$AZ$322,HLOOKUP(E$2,Banco!$A$1:$AZ$2,2,FALSE),FALSE)</f>
        <v>3555</v>
      </c>
      <c r="F154" s="28">
        <f>VLOOKUP($C154,Banco!$A$3:$AZ$322,HLOOKUP(F$2,Banco!$A$1:$AZ$2,2,FALSE),FALSE)</f>
        <v>6900</v>
      </c>
      <c r="G154" s="28">
        <f>VLOOKUP($C154,Banco!$A$3:$AZ$322,HLOOKUP(G$2,Banco!$A$1:$AZ$2,2,FALSE),FALSE)</f>
        <v>3555</v>
      </c>
      <c r="H154" s="125">
        <f>VLOOKUP($C154,Banco!$A$3:$AZ$322,HLOOKUP(H$2,Banco!$A$1:$AZ$2,2,FALSE),FALSE)</f>
        <v>1</v>
      </c>
      <c r="I154" s="28">
        <f>VLOOKUP($C154,Banco!$A$3:$AZ$322,HLOOKUP(I$2,Banco!$A$1:$AZ$2,2,FALSE),FALSE)</f>
        <v>2</v>
      </c>
      <c r="J154" s="28">
        <f>VLOOKUP($C154,Banco!$A$3:$AZ$322,HLOOKUP(J$2,Banco!$A$1:$AZ$2,2,FALSE),FALSE)</f>
        <v>2</v>
      </c>
      <c r="K154" s="28">
        <f>VLOOKUP($C154,Banco!$A$3:$AZ$322,HLOOKUP(K$2,Banco!$A$1:$AZ$2,2,FALSE),FALSE)</f>
        <v>1</v>
      </c>
      <c r="L154" s="28">
        <f>VLOOKUP($C154,Banco!$A$3:$AZ$322,HLOOKUP(L$2,Banco!$A$1:$AZ$2,2,FALSE),FALSE)</f>
        <v>0</v>
      </c>
      <c r="M154" s="125">
        <f>VLOOKUP($C154,Banco!$A$3:$AZ$322,HLOOKUP(M$2,Banco!$A$1:$AZ$2,2,FALSE),FALSE)</f>
        <v>0.95930000000000004</v>
      </c>
      <c r="N154" s="28">
        <f>VLOOKUP($C154,Banco!$A$3:$AZ$322,HLOOKUP(N$2,Banco!$A$1:$AZ$2,2,FALSE),FALSE)</f>
        <v>0</v>
      </c>
      <c r="O154" s="28">
        <f>VLOOKUP($C154,Banco!$A$3:$AZ$322,HLOOKUP(O$2,Banco!$A$1:$AZ$2,2,FALSE),FALSE)</f>
        <v>0</v>
      </c>
      <c r="P154" s="28">
        <f>VLOOKUP($C154,Banco!$A$3:$AZ$322,HLOOKUP(P$2,Banco!$A$1:$AZ$2,2,FALSE),FALSE)</f>
        <v>1</v>
      </c>
      <c r="Q154" s="28">
        <f>VLOOKUP($C154,Banco!$A$3:$AZ$322,HLOOKUP(Q$2,Banco!$A$1:$AZ$2,2,FALSE),FALSE)</f>
        <v>0</v>
      </c>
      <c r="R154" s="28">
        <f>VLOOKUP($C154,Banco!$A$3:$AZ$322,HLOOKUP(R$2,Banco!$A$1:$AZ$2,2,FALSE),FALSE)</f>
        <v>0</v>
      </c>
      <c r="S154" s="28">
        <f>VLOOKUP($C154,Banco!$A$3:$AZ$322,HLOOKUP(S$2,Banco!$A$1:$AZ$2,2,FALSE),FALSE)</f>
        <v>9</v>
      </c>
      <c r="T154" s="28">
        <f>VLOOKUP($C154,Banco!$A$3:$AZ$322,HLOOKUP(T$2,Banco!$A$1:$AZ$2,2,FALSE),FALSE)</f>
        <v>7</v>
      </c>
      <c r="U154" s="28" t="str">
        <f>VLOOKUP($C154,Banco!$A$3:$AZ$322,HLOOKUP(U$2,Banco!$A$1:$AZ$2,2,FALSE),FALSE)</f>
        <v>-</v>
      </c>
      <c r="V154" s="28">
        <f>VLOOKUP($C154,Banco!$A$3:$AZ$322,HLOOKUP(V$2,Banco!$A$1:$AZ$2,2,FALSE),FALSE)</f>
        <v>0</v>
      </c>
      <c r="W154" s="28">
        <f>VLOOKUP($C154,Banco!$A$3:$AZ$322,HLOOKUP(W$2,Banco!$A$1:$AZ$2,2,FALSE),FALSE)</f>
        <v>0</v>
      </c>
      <c r="X154" s="28">
        <f>VLOOKUP($C154,Banco!$A$3:$AZ$322,HLOOKUP(X$2,Banco!$A$1:$AZ$2,2,FALSE),FALSE)</f>
        <v>0</v>
      </c>
      <c r="Y154" s="74" t="str">
        <f>VLOOKUP($C154,Banco!$A$3:$AZ$322,HLOOKUP(Y$2,Banco!$A$1:$AZ$2,2,FALSE),FALSE)</f>
        <v>Ref. Videira</v>
      </c>
      <c r="Z154" s="74">
        <f>VLOOKUP($C154,Banco!$A$3:$AZ$322,HLOOKUP(Z$2,Banco!$A$1:$AZ$2,2,FALSE),FALSE)</f>
        <v>0</v>
      </c>
      <c r="AA154" s="74" t="str">
        <f>VLOOKUP($C154,Banco!$A$3:$AZ$322,HLOOKUP(AA$2,Banco!$A$1:$AZ$2,2,FALSE),FALSE)</f>
        <v>-</v>
      </c>
      <c r="AB154" s="74">
        <f>VLOOKUP($C154,Banco!$A$3:$AZ$322,HLOOKUP(AB$2,Banco!$A$1:$AZ$2,2,FALSE),FALSE)</f>
        <v>0</v>
      </c>
      <c r="AC154" s="74">
        <f>VLOOKUP($C154,Banco!$A$3:$AZ$322,HLOOKUP(AC$2,Banco!$A$1:$AZ$2,2,FALSE),FALSE)</f>
        <v>1</v>
      </c>
      <c r="AD154" s="74">
        <f>VLOOKUP($C154,Banco!$A$3:$AZ$322,HLOOKUP(AD$2,Banco!$A$1:$AZ$2,2,FALSE),FALSE)</f>
        <v>0</v>
      </c>
      <c r="AE154" s="74" t="str">
        <f>VLOOKUP($C154,Banco!$A$3:$AZ$322,HLOOKUP(AE$2,Banco!$A$1:$AZ$2,2,FALSE),FALSE)</f>
        <v>X</v>
      </c>
      <c r="AF154" s="74">
        <f>VLOOKUP($C154,Banco!$A$3:$AZ$322,HLOOKUP(AF$2,Banco!$A$1:$AZ$2,2,FALSE),FALSE)</f>
        <v>0</v>
      </c>
      <c r="AG154" s="74">
        <f>VLOOKUP($C154,Banco!$A$3:$AZ$322,HLOOKUP(AG$2,Banco!$A$1:$AZ$2,2,FALSE),FALSE)</f>
        <v>0</v>
      </c>
    </row>
    <row r="155" spans="1:33" ht="26.25" customHeight="1" x14ac:dyDescent="0.2">
      <c r="A155" s="420"/>
      <c r="B155" s="413"/>
      <c r="C155" s="162" t="s">
        <v>210</v>
      </c>
      <c r="D155" s="198" t="s">
        <v>479</v>
      </c>
      <c r="E155" s="25">
        <f>VLOOKUP($C155,Banco!$A$3:$AZ$322,HLOOKUP(E$2,Banco!$A$1:$AZ$2,2,FALSE),FALSE)</f>
        <v>3414</v>
      </c>
      <c r="F155" s="25">
        <f>VLOOKUP($C155,Banco!$A$3:$AZ$322,HLOOKUP(F$2,Banco!$A$1:$AZ$2,2,FALSE),FALSE)</f>
        <v>3450</v>
      </c>
      <c r="G155" s="25">
        <f>VLOOKUP($C155,Banco!$A$3:$AZ$322,HLOOKUP(G$2,Banco!$A$1:$AZ$2,2,FALSE),FALSE)</f>
        <v>3414</v>
      </c>
      <c r="H155" s="115">
        <f>VLOOKUP($C155,Banco!$A$3:$AZ$322,HLOOKUP(H$2,Banco!$A$1:$AZ$2,2,FALSE),FALSE)</f>
        <v>1</v>
      </c>
      <c r="I155" s="25">
        <f>VLOOKUP($C155,Banco!$A$3:$AZ$322,HLOOKUP(I$2,Banco!$A$1:$AZ$2,2,FALSE),FALSE)</f>
        <v>2</v>
      </c>
      <c r="J155" s="25">
        <f>VLOOKUP($C155,Banco!$A$3:$AZ$322,HLOOKUP(J$2,Banco!$A$1:$AZ$2,2,FALSE),FALSE)</f>
        <v>1</v>
      </c>
      <c r="K155" s="25">
        <f>VLOOKUP($C155,Banco!$A$3:$AZ$322,HLOOKUP(K$2,Banco!$A$1:$AZ$2,2,FALSE),FALSE)</f>
        <v>1</v>
      </c>
      <c r="L155" s="25">
        <f>VLOOKUP($C155,Banco!$A$3:$AZ$322,HLOOKUP(L$2,Banco!$A$1:$AZ$2,2,FALSE),FALSE)</f>
        <v>0</v>
      </c>
      <c r="M155" s="115">
        <f>VLOOKUP($C155,Banco!$A$3:$AZ$322,HLOOKUP(M$2,Banco!$A$1:$AZ$2,2,FALSE),FALSE)</f>
        <v>1</v>
      </c>
      <c r="N155" s="25">
        <f>VLOOKUP($C155,Banco!$A$3:$AZ$322,HLOOKUP(N$2,Banco!$A$1:$AZ$2,2,FALSE),FALSE)</f>
        <v>0</v>
      </c>
      <c r="O155" s="25">
        <f>VLOOKUP($C155,Banco!$A$3:$AZ$322,HLOOKUP(O$2,Banco!$A$1:$AZ$2,2,FALSE),FALSE)</f>
        <v>0</v>
      </c>
      <c r="P155" s="25">
        <f>VLOOKUP($C155,Banco!$A$3:$AZ$322,HLOOKUP(P$2,Banco!$A$1:$AZ$2,2,FALSE),FALSE)</f>
        <v>1</v>
      </c>
      <c r="Q155" s="25">
        <f>VLOOKUP($C155,Banco!$A$3:$AZ$322,HLOOKUP(Q$2,Banco!$A$1:$AZ$2,2,FALSE),FALSE)</f>
        <v>0</v>
      </c>
      <c r="R155" s="25">
        <f>VLOOKUP($C155,Banco!$A$3:$AZ$322,HLOOKUP(R$2,Banco!$A$1:$AZ$2,2,FALSE),FALSE)</f>
        <v>0</v>
      </c>
      <c r="S155" s="25">
        <f>VLOOKUP($C155,Banco!$A$3:$AZ$322,HLOOKUP(S$2,Banco!$A$1:$AZ$2,2,FALSE),FALSE)</f>
        <v>9</v>
      </c>
      <c r="T155" s="25">
        <f>VLOOKUP($C155,Banco!$A$3:$AZ$322,HLOOKUP(T$2,Banco!$A$1:$AZ$2,2,FALSE),FALSE)</f>
        <v>4</v>
      </c>
      <c r="U155" s="25" t="str">
        <f>VLOOKUP($C155,Banco!$A$3:$AZ$322,HLOOKUP(U$2,Banco!$A$1:$AZ$2,2,FALSE),FALSE)</f>
        <v>-</v>
      </c>
      <c r="V155" s="25">
        <f>VLOOKUP($C155,Banco!$A$3:$AZ$322,HLOOKUP(V$2,Banco!$A$1:$AZ$2,2,FALSE),FALSE)</f>
        <v>0</v>
      </c>
      <c r="W155" s="25">
        <f>VLOOKUP($C155,Banco!$A$3:$AZ$322,HLOOKUP(W$2,Banco!$A$1:$AZ$2,2,FALSE),FALSE)</f>
        <v>0</v>
      </c>
      <c r="X155" s="25">
        <f>VLOOKUP($C155,Banco!$A$3:$AZ$322,HLOOKUP(X$2,Banco!$A$1:$AZ$2,2,FALSE),FALSE)</f>
        <v>1</v>
      </c>
      <c r="Y155" s="68" t="str">
        <f>VLOOKUP($C155,Banco!$A$3:$AZ$322,HLOOKUP(Y$2,Banco!$A$1:$AZ$2,2,FALSE),FALSE)</f>
        <v>Ref. Curitibanos</v>
      </c>
      <c r="Z155" s="68" t="str">
        <f>VLOOKUP($C155,Banco!$A$3:$AZ$322,HLOOKUP(Z$2,Banco!$A$1:$AZ$2,2,FALSE),FALSE)</f>
        <v>X</v>
      </c>
      <c r="AA155" s="68" t="str">
        <f>VLOOKUP($C155,Banco!$A$3:$AZ$322,HLOOKUP(AA$2,Banco!$A$1:$AZ$2,2,FALSE),FALSE)</f>
        <v>Encaminha p/ Santa Cecilia</v>
      </c>
      <c r="AB155" s="68">
        <f>VLOOKUP($C155,Banco!$A$3:$AZ$322,HLOOKUP(AB$2,Banco!$A$1:$AZ$2,2,FALSE),FALSE)</f>
        <v>1</v>
      </c>
      <c r="AC155" s="68">
        <f>VLOOKUP($C155,Banco!$A$3:$AZ$322,HLOOKUP(AC$2,Banco!$A$1:$AZ$2,2,FALSE),FALSE)</f>
        <v>1</v>
      </c>
      <c r="AD155" s="68">
        <f>VLOOKUP($C155,Banco!$A$3:$AZ$322,HLOOKUP(AD$2,Banco!$A$1:$AZ$2,2,FALSE),FALSE)</f>
        <v>0</v>
      </c>
      <c r="AE155" s="68" t="str">
        <f>VLOOKUP($C155,Banco!$A$3:$AZ$322,HLOOKUP(AE$2,Banco!$A$1:$AZ$2,2,FALSE),FALSE)</f>
        <v>X</v>
      </c>
      <c r="AF155" s="68">
        <f>VLOOKUP($C155,Banco!$A$3:$AZ$322,HLOOKUP(AF$2,Banco!$A$1:$AZ$2,2,FALSE),FALSE)</f>
        <v>0</v>
      </c>
      <c r="AG155" s="68">
        <f>VLOOKUP($C155,Banco!$A$3:$AZ$322,HLOOKUP(AG$2,Banco!$A$1:$AZ$2,2,FALSE),FALSE)</f>
        <v>0</v>
      </c>
    </row>
    <row r="156" spans="1:33" x14ac:dyDescent="0.2">
      <c r="A156" s="420"/>
      <c r="B156" s="413"/>
      <c r="C156" s="169" t="s">
        <v>222</v>
      </c>
      <c r="D156" s="198" t="s">
        <v>478</v>
      </c>
      <c r="E156" s="28">
        <f>VLOOKUP($C156,Banco!$A$3:$AZ$322,HLOOKUP(E$2,Banco!$A$1:$AZ$2,2,FALSE),FALSE)</f>
        <v>6205</v>
      </c>
      <c r="F156" s="28">
        <f>VLOOKUP($C156,Banco!$A$3:$AZ$322,HLOOKUP(F$2,Banco!$A$1:$AZ$2,2,FALSE),FALSE)</f>
        <v>6900</v>
      </c>
      <c r="G156" s="28">
        <f>VLOOKUP($C156,Banco!$A$3:$AZ$322,HLOOKUP(G$2,Banco!$A$1:$AZ$2,2,FALSE),FALSE)</f>
        <v>6205</v>
      </c>
      <c r="H156" s="125">
        <f>VLOOKUP($C156,Banco!$A$3:$AZ$322,HLOOKUP(H$2,Banco!$A$1:$AZ$2,2,FALSE),FALSE)</f>
        <v>1</v>
      </c>
      <c r="I156" s="28">
        <f>VLOOKUP($C156,Banco!$A$3:$AZ$322,HLOOKUP(I$2,Banco!$A$1:$AZ$2,2,FALSE),FALSE)</f>
        <v>3</v>
      </c>
      <c r="J156" s="28">
        <f>VLOOKUP($C156,Banco!$A$3:$AZ$322,HLOOKUP(J$2,Banco!$A$1:$AZ$2,2,FALSE),FALSE)</f>
        <v>2</v>
      </c>
      <c r="K156" s="28">
        <f>VLOOKUP($C156,Banco!$A$3:$AZ$322,HLOOKUP(K$2,Banco!$A$1:$AZ$2,2,FALSE),FALSE)</f>
        <v>0</v>
      </c>
      <c r="L156" s="28">
        <f>VLOOKUP($C156,Banco!$A$3:$AZ$322,HLOOKUP(L$2,Banco!$A$1:$AZ$2,2,FALSE),FALSE)</f>
        <v>0</v>
      </c>
      <c r="M156" s="125">
        <f>VLOOKUP($C156,Banco!$A$3:$AZ$322,HLOOKUP(M$2,Banco!$A$1:$AZ$2,2,FALSE),FALSE)</f>
        <v>0</v>
      </c>
      <c r="N156" s="28">
        <f>VLOOKUP($C156,Banco!$A$3:$AZ$322,HLOOKUP(N$2,Banco!$A$1:$AZ$2,2,FALSE),FALSE)</f>
        <v>0</v>
      </c>
      <c r="O156" s="28">
        <f>VLOOKUP($C156,Banco!$A$3:$AZ$322,HLOOKUP(O$2,Banco!$A$1:$AZ$2,2,FALSE),FALSE)</f>
        <v>0</v>
      </c>
      <c r="P156" s="28">
        <f>VLOOKUP($C156,Banco!$A$3:$AZ$322,HLOOKUP(P$2,Banco!$A$1:$AZ$2,2,FALSE),FALSE)</f>
        <v>2</v>
      </c>
      <c r="Q156" s="28">
        <f>VLOOKUP($C156,Banco!$A$3:$AZ$322,HLOOKUP(Q$2,Banco!$A$1:$AZ$2,2,FALSE),FALSE)</f>
        <v>0</v>
      </c>
      <c r="R156" s="28">
        <f>VLOOKUP($C156,Banco!$A$3:$AZ$322,HLOOKUP(R$2,Banco!$A$1:$AZ$2,2,FALSE),FALSE)</f>
        <v>0</v>
      </c>
      <c r="S156" s="28">
        <f>VLOOKUP($C156,Banco!$A$3:$AZ$322,HLOOKUP(S$2,Banco!$A$1:$AZ$2,2,FALSE),FALSE)</f>
        <v>16</v>
      </c>
      <c r="T156" s="28">
        <f>VLOOKUP($C156,Banco!$A$3:$AZ$322,HLOOKUP(T$2,Banco!$A$1:$AZ$2,2,FALSE),FALSE)</f>
        <v>11</v>
      </c>
      <c r="U156" s="28" t="str">
        <f>VLOOKUP($C156,Banco!$A$3:$AZ$322,HLOOKUP(U$2,Banco!$A$1:$AZ$2,2,FALSE),FALSE)</f>
        <v>-</v>
      </c>
      <c r="V156" s="28">
        <f>VLOOKUP($C156,Banco!$A$3:$AZ$322,HLOOKUP(V$2,Banco!$A$1:$AZ$2,2,FALSE),FALSE)</f>
        <v>0</v>
      </c>
      <c r="W156" s="28">
        <f>VLOOKUP($C156,Banco!$A$3:$AZ$322,HLOOKUP(W$2,Banco!$A$1:$AZ$2,2,FALSE),FALSE)</f>
        <v>0</v>
      </c>
      <c r="X156" s="28">
        <f>VLOOKUP($C156,Banco!$A$3:$AZ$322,HLOOKUP(X$2,Banco!$A$1:$AZ$2,2,FALSE),FALSE)</f>
        <v>1</v>
      </c>
      <c r="Y156" s="74" t="str">
        <f>VLOOKUP($C156,Banco!$A$3:$AZ$322,HLOOKUP(Y$2,Banco!$A$1:$AZ$2,2,FALSE),FALSE)</f>
        <v>Ref. Caçador</v>
      </c>
      <c r="Z156" s="74">
        <f>VLOOKUP($C156,Banco!$A$3:$AZ$322,HLOOKUP(Z$2,Banco!$A$1:$AZ$2,2,FALSE),FALSE)</f>
        <v>0</v>
      </c>
      <c r="AA156" s="74" t="str">
        <f>VLOOKUP($C156,Banco!$A$3:$AZ$322,HLOOKUP(AA$2,Banco!$A$1:$AZ$2,2,FALSE),FALSE)</f>
        <v>-</v>
      </c>
      <c r="AB156" s="74">
        <f>VLOOKUP($C156,Banco!$A$3:$AZ$322,HLOOKUP(AB$2,Banco!$A$1:$AZ$2,2,FALSE),FALSE)</f>
        <v>0</v>
      </c>
      <c r="AC156" s="74">
        <f>VLOOKUP($C156,Banco!$A$3:$AZ$322,HLOOKUP(AC$2,Banco!$A$1:$AZ$2,2,FALSE),FALSE)</f>
        <v>1</v>
      </c>
      <c r="AD156" s="74">
        <f>VLOOKUP($C156,Banco!$A$3:$AZ$322,HLOOKUP(AD$2,Banco!$A$1:$AZ$2,2,FALSE),FALSE)</f>
        <v>0</v>
      </c>
      <c r="AE156" s="74" t="str">
        <f>VLOOKUP($C156,Banco!$A$3:$AZ$322,HLOOKUP(AE$2,Banco!$A$1:$AZ$2,2,FALSE),FALSE)</f>
        <v>X</v>
      </c>
      <c r="AF156" s="74">
        <f>VLOOKUP($C156,Banco!$A$3:$AZ$322,HLOOKUP(AF$2,Banco!$A$1:$AZ$2,2,FALSE),FALSE)</f>
        <v>0</v>
      </c>
      <c r="AG156" s="74">
        <f>VLOOKUP($C156,Banco!$A$3:$AZ$322,HLOOKUP(AG$2,Banco!$A$1:$AZ$2,2,FALSE),FALSE)</f>
        <v>0</v>
      </c>
    </row>
    <row r="157" spans="1:33" x14ac:dyDescent="0.2">
      <c r="A157" s="420"/>
      <c r="B157" s="413"/>
      <c r="C157" s="162" t="s">
        <v>235</v>
      </c>
      <c r="D157" s="198" t="s">
        <v>478</v>
      </c>
      <c r="E157" s="25">
        <f>VLOOKUP($C157,Banco!$A$3:$AZ$322,HLOOKUP(E$2,Banco!$A$1:$AZ$2,2,FALSE),FALSE)</f>
        <v>4718</v>
      </c>
      <c r="F157" s="25">
        <f>VLOOKUP($C157,Banco!$A$3:$AZ$322,HLOOKUP(F$2,Banco!$A$1:$AZ$2,2,FALSE),FALSE)</f>
        <v>6900</v>
      </c>
      <c r="G157" s="25">
        <f>VLOOKUP($C157,Banco!$A$3:$AZ$322,HLOOKUP(G$2,Banco!$A$1:$AZ$2,2,FALSE),FALSE)</f>
        <v>4718</v>
      </c>
      <c r="H157" s="115">
        <f>VLOOKUP($C157,Banco!$A$3:$AZ$322,HLOOKUP(H$2,Banco!$A$1:$AZ$2,2,FALSE),FALSE)</f>
        <v>1</v>
      </c>
      <c r="I157" s="25">
        <f>VLOOKUP($C157,Banco!$A$3:$AZ$322,HLOOKUP(I$2,Banco!$A$1:$AZ$2,2,FALSE),FALSE)</f>
        <v>2</v>
      </c>
      <c r="J157" s="25">
        <f>VLOOKUP($C157,Banco!$A$3:$AZ$322,HLOOKUP(J$2,Banco!$A$1:$AZ$2,2,FALSE),FALSE)</f>
        <v>2</v>
      </c>
      <c r="K157" s="25">
        <f>VLOOKUP($C157,Banco!$A$3:$AZ$322,HLOOKUP(K$2,Banco!$A$1:$AZ$2,2,FALSE),FALSE)</f>
        <v>1</v>
      </c>
      <c r="L157" s="25">
        <f>VLOOKUP($C157,Banco!$A$3:$AZ$322,HLOOKUP(L$2,Banco!$A$1:$AZ$2,2,FALSE),FALSE)</f>
        <v>0</v>
      </c>
      <c r="M157" s="115">
        <f>VLOOKUP($C157,Banco!$A$3:$AZ$322,HLOOKUP(M$2,Banco!$A$1:$AZ$2,2,FALSE),FALSE)</f>
        <v>0.72529999999999994</v>
      </c>
      <c r="N157" s="25">
        <f>VLOOKUP($C157,Banco!$A$3:$AZ$322,HLOOKUP(N$2,Banco!$A$1:$AZ$2,2,FALSE),FALSE)</f>
        <v>0</v>
      </c>
      <c r="O157" s="25">
        <f>VLOOKUP($C157,Banco!$A$3:$AZ$322,HLOOKUP(O$2,Banco!$A$1:$AZ$2,2,FALSE),FALSE)</f>
        <v>0</v>
      </c>
      <c r="P157" s="25">
        <f>VLOOKUP($C157,Banco!$A$3:$AZ$322,HLOOKUP(P$2,Banco!$A$1:$AZ$2,2,FALSE),FALSE)</f>
        <v>2</v>
      </c>
      <c r="Q157" s="25">
        <f>VLOOKUP($C157,Banco!$A$3:$AZ$322,HLOOKUP(Q$2,Banco!$A$1:$AZ$2,2,FALSE),FALSE)</f>
        <v>0</v>
      </c>
      <c r="R157" s="25">
        <f>VLOOKUP($C157,Banco!$A$3:$AZ$322,HLOOKUP(R$2,Banco!$A$1:$AZ$2,2,FALSE),FALSE)</f>
        <v>0</v>
      </c>
      <c r="S157" s="25">
        <f>VLOOKUP($C157,Banco!$A$3:$AZ$322,HLOOKUP(S$2,Banco!$A$1:$AZ$2,2,FALSE),FALSE)</f>
        <v>12</v>
      </c>
      <c r="T157" s="25">
        <f>VLOOKUP($C157,Banco!$A$3:$AZ$322,HLOOKUP(T$2,Banco!$A$1:$AZ$2,2,FALSE),FALSE)</f>
        <v>8</v>
      </c>
      <c r="U157" s="25" t="str">
        <f>VLOOKUP($C157,Banco!$A$3:$AZ$322,HLOOKUP(U$2,Banco!$A$1:$AZ$2,2,FALSE),FALSE)</f>
        <v>-</v>
      </c>
      <c r="V157" s="25">
        <f>VLOOKUP($C157,Banco!$A$3:$AZ$322,HLOOKUP(V$2,Banco!$A$1:$AZ$2,2,FALSE),FALSE)</f>
        <v>0</v>
      </c>
      <c r="W157" s="25">
        <f>VLOOKUP($C157,Banco!$A$3:$AZ$322,HLOOKUP(W$2,Banco!$A$1:$AZ$2,2,FALSE),FALSE)</f>
        <v>0</v>
      </c>
      <c r="X157" s="25">
        <f>VLOOKUP($C157,Banco!$A$3:$AZ$322,HLOOKUP(X$2,Banco!$A$1:$AZ$2,2,FALSE),FALSE)</f>
        <v>1</v>
      </c>
      <c r="Y157" s="68" t="str">
        <f>VLOOKUP($C157,Banco!$A$3:$AZ$322,HLOOKUP(Y$2,Banco!$A$1:$AZ$2,2,FALSE),FALSE)</f>
        <v>Ref. Videira</v>
      </c>
      <c r="Z157" s="68">
        <f>VLOOKUP($C157,Banco!$A$3:$AZ$322,HLOOKUP(Z$2,Banco!$A$1:$AZ$2,2,FALSE),FALSE)</f>
        <v>0</v>
      </c>
      <c r="AA157" s="68" t="str">
        <f>VLOOKUP($C157,Banco!$A$3:$AZ$322,HLOOKUP(AA$2,Banco!$A$1:$AZ$2,2,FALSE),FALSE)</f>
        <v>-</v>
      </c>
      <c r="AB157" s="68">
        <f>VLOOKUP($C157,Banco!$A$3:$AZ$322,HLOOKUP(AB$2,Banco!$A$1:$AZ$2,2,FALSE),FALSE)</f>
        <v>0</v>
      </c>
      <c r="AC157" s="68">
        <f>VLOOKUP($C157,Banco!$A$3:$AZ$322,HLOOKUP(AC$2,Banco!$A$1:$AZ$2,2,FALSE),FALSE)</f>
        <v>1</v>
      </c>
      <c r="AD157" s="68">
        <f>VLOOKUP($C157,Banco!$A$3:$AZ$322,HLOOKUP(AD$2,Banco!$A$1:$AZ$2,2,FALSE),FALSE)</f>
        <v>0</v>
      </c>
      <c r="AE157" s="68" t="str">
        <f>VLOOKUP($C157,Banco!$A$3:$AZ$322,HLOOKUP(AE$2,Banco!$A$1:$AZ$2,2,FALSE),FALSE)</f>
        <v>X</v>
      </c>
      <c r="AF157" s="68">
        <f>VLOOKUP($C157,Banco!$A$3:$AZ$322,HLOOKUP(AF$2,Banco!$A$1:$AZ$2,2,FALSE),FALSE)</f>
        <v>0</v>
      </c>
      <c r="AG157" s="68">
        <f>VLOOKUP($C157,Banco!$A$3:$AZ$322,HLOOKUP(AG$2,Banco!$A$1:$AZ$2,2,FALSE),FALSE)</f>
        <v>0</v>
      </c>
    </row>
    <row r="158" spans="1:33" ht="25.5" customHeight="1" x14ac:dyDescent="0.2">
      <c r="A158" s="420"/>
      <c r="B158" s="413"/>
      <c r="C158" s="169" t="s">
        <v>237</v>
      </c>
      <c r="D158" s="198" t="s">
        <v>479</v>
      </c>
      <c r="E158" s="28">
        <f>VLOOKUP($C158,Banco!$A$3:$AZ$322,HLOOKUP(E$2,Banco!$A$1:$AZ$2,2,FALSE),FALSE)</f>
        <v>16830</v>
      </c>
      <c r="F158" s="28">
        <f>VLOOKUP($C158,Banco!$A$3:$AZ$322,HLOOKUP(F$2,Banco!$A$1:$AZ$2,2,FALSE),FALSE)</f>
        <v>0</v>
      </c>
      <c r="G158" s="28">
        <f>VLOOKUP($C158,Banco!$A$3:$AZ$322,HLOOKUP(G$2,Banco!$A$1:$AZ$2,2,FALSE),FALSE)</f>
        <v>0</v>
      </c>
      <c r="H158" s="125">
        <f>VLOOKUP($C158,Banco!$A$3:$AZ$322,HLOOKUP(H$2,Banco!$A$1:$AZ$2,2,FALSE),FALSE)</f>
        <v>0</v>
      </c>
      <c r="I158" s="28">
        <f>VLOOKUP($C158,Banco!$A$3:$AZ$322,HLOOKUP(I$2,Banco!$A$1:$AZ$2,2,FALSE),FALSE)</f>
        <v>8</v>
      </c>
      <c r="J158" s="28">
        <f>VLOOKUP($C158,Banco!$A$3:$AZ$322,HLOOKUP(J$2,Banco!$A$1:$AZ$2,2,FALSE),FALSE)</f>
        <v>0</v>
      </c>
      <c r="K158" s="28">
        <f>VLOOKUP($C158,Banco!$A$3:$AZ$322,HLOOKUP(K$2,Banco!$A$1:$AZ$2,2,FALSE),FALSE)</f>
        <v>3</v>
      </c>
      <c r="L158" s="28">
        <f>VLOOKUP($C158,Banco!$A$3:$AZ$322,HLOOKUP(L$2,Banco!$A$1:$AZ$2,2,FALSE),FALSE)</f>
        <v>0</v>
      </c>
      <c r="M158" s="125">
        <f>VLOOKUP($C158,Banco!$A$3:$AZ$322,HLOOKUP(M$2,Banco!$A$1:$AZ$2,2,FALSE),FALSE)</f>
        <v>0.61170000000000002</v>
      </c>
      <c r="N158" s="28">
        <f>VLOOKUP($C158,Banco!$A$3:$AZ$322,HLOOKUP(N$2,Banco!$A$1:$AZ$2,2,FALSE),FALSE)</f>
        <v>0</v>
      </c>
      <c r="O158" s="28">
        <f>VLOOKUP($C158,Banco!$A$3:$AZ$322,HLOOKUP(O$2,Banco!$A$1:$AZ$2,2,FALSE),FALSE)</f>
        <v>0</v>
      </c>
      <c r="P158" s="28">
        <f>VLOOKUP($C158,Banco!$A$3:$AZ$322,HLOOKUP(P$2,Banco!$A$1:$AZ$2,2,FALSE),FALSE)</f>
        <v>3</v>
      </c>
      <c r="Q158" s="28">
        <f>VLOOKUP($C158,Banco!$A$3:$AZ$322,HLOOKUP(Q$2,Banco!$A$1:$AZ$2,2,FALSE),FALSE)</f>
        <v>1</v>
      </c>
      <c r="R158" s="28">
        <f>VLOOKUP($C158,Banco!$A$3:$AZ$322,HLOOKUP(R$2,Banco!$A$1:$AZ$2,2,FALSE),FALSE)</f>
        <v>1</v>
      </c>
      <c r="S158" s="28">
        <f>VLOOKUP($C158,Banco!$A$3:$AZ$322,HLOOKUP(S$2,Banco!$A$1:$AZ$2,2,FALSE),FALSE)</f>
        <v>42</v>
      </c>
      <c r="T158" s="28">
        <f>VLOOKUP($C158,Banco!$A$3:$AZ$322,HLOOKUP(T$2,Banco!$A$1:$AZ$2,2,FALSE),FALSE)</f>
        <v>17</v>
      </c>
      <c r="U158" s="28" t="str">
        <f>VLOOKUP($C158,Banco!$A$3:$AZ$322,HLOOKUP(U$2,Banco!$A$1:$AZ$2,2,FALSE),FALSE)</f>
        <v>-</v>
      </c>
      <c r="V158" s="28">
        <f>VLOOKUP($C158,Banco!$A$3:$AZ$322,HLOOKUP(V$2,Banco!$A$1:$AZ$2,2,FALSE),FALSE)</f>
        <v>0</v>
      </c>
      <c r="W158" s="28">
        <f>VLOOKUP($C158,Banco!$A$3:$AZ$322,HLOOKUP(W$2,Banco!$A$1:$AZ$2,2,FALSE),FALSE)</f>
        <v>1</v>
      </c>
      <c r="X158" s="28">
        <f>VLOOKUP($C158,Banco!$A$3:$AZ$322,HLOOKUP(X$2,Banco!$A$1:$AZ$2,2,FALSE),FALSE)</f>
        <v>0</v>
      </c>
      <c r="Y158" s="74" t="str">
        <f>VLOOKUP($C158,Banco!$A$3:$AZ$322,HLOOKUP(Y$2,Banco!$A$1:$AZ$2,2,FALSE),FALSE)</f>
        <v>Ref. Curitibanos</v>
      </c>
      <c r="Z158" s="74" t="str">
        <f>VLOOKUP($C158,Banco!$A$3:$AZ$322,HLOOKUP(Z$2,Banco!$A$1:$AZ$2,2,FALSE),FALSE)</f>
        <v>X</v>
      </c>
      <c r="AA158" s="328" t="str">
        <f>VLOOKUP($C158,Banco!$A$3:$AZ$322,HLOOKUP(AA$2,Banco!$A$1:$AZ$2,2,FALSE),FALSE)</f>
        <v>CAPS I - Microrregional</v>
      </c>
      <c r="AB158" s="74">
        <f>VLOOKUP($C158,Banco!$A$3:$AZ$322,HLOOKUP(AB$2,Banco!$A$1:$AZ$2,2,FALSE),FALSE)</f>
        <v>2</v>
      </c>
      <c r="AC158" s="74">
        <f>VLOOKUP($C158,Banco!$A$3:$AZ$322,HLOOKUP(AC$2,Banco!$A$1:$AZ$2,2,FALSE),FALSE)</f>
        <v>0</v>
      </c>
      <c r="AD158" s="74">
        <f>VLOOKUP($C158,Banco!$A$3:$AZ$322,HLOOKUP(AD$2,Banco!$A$1:$AZ$2,2,FALSE),FALSE)</f>
        <v>0</v>
      </c>
      <c r="AE158" s="74" t="str">
        <f>VLOOKUP($C158,Banco!$A$3:$AZ$322,HLOOKUP(AE$2,Banco!$A$1:$AZ$2,2,FALSE),FALSE)</f>
        <v>X</v>
      </c>
      <c r="AF158" s="74">
        <f>VLOOKUP($C158,Banco!$A$3:$AZ$322,HLOOKUP(AF$2,Banco!$A$1:$AZ$2,2,FALSE),FALSE)</f>
        <v>0</v>
      </c>
      <c r="AG158" s="74">
        <f>VLOOKUP($C158,Banco!$A$3:$AZ$322,HLOOKUP(AG$2,Banco!$A$1:$AZ$2,2,FALSE),FALSE)</f>
        <v>0</v>
      </c>
    </row>
    <row r="159" spans="1:33" ht="25.5" customHeight="1" x14ac:dyDescent="0.2">
      <c r="A159" s="420"/>
      <c r="B159" s="413"/>
      <c r="C159" s="162" t="s">
        <v>249</v>
      </c>
      <c r="D159" s="198" t="s">
        <v>479</v>
      </c>
      <c r="E159" s="25">
        <f>VLOOKUP($C159,Banco!$A$3:$AZ$322,HLOOKUP(E$2,Banco!$A$1:$AZ$2,2,FALSE),FALSE)</f>
        <v>5549</v>
      </c>
      <c r="F159" s="25">
        <f>VLOOKUP($C159,Banco!$A$3:$AZ$322,HLOOKUP(F$2,Banco!$A$1:$AZ$2,2,FALSE),FALSE)</f>
        <v>6900</v>
      </c>
      <c r="G159" s="25">
        <f>VLOOKUP($C159,Banco!$A$3:$AZ$322,HLOOKUP(G$2,Banco!$A$1:$AZ$2,2,FALSE),FALSE)</f>
        <v>5549</v>
      </c>
      <c r="H159" s="115">
        <f>VLOOKUP($C159,Banco!$A$3:$AZ$322,HLOOKUP(H$2,Banco!$A$1:$AZ$2,2,FALSE),FALSE)</f>
        <v>1</v>
      </c>
      <c r="I159" s="25">
        <f>VLOOKUP($C159,Banco!$A$3:$AZ$322,HLOOKUP(I$2,Banco!$A$1:$AZ$2,2,FALSE),FALSE)</f>
        <v>3</v>
      </c>
      <c r="J159" s="25">
        <f>VLOOKUP($C159,Banco!$A$3:$AZ$322,HLOOKUP(J$2,Banco!$A$1:$AZ$2,2,FALSE),FALSE)</f>
        <v>2</v>
      </c>
      <c r="K159" s="25">
        <f>VLOOKUP($C159,Banco!$A$3:$AZ$322,HLOOKUP(K$2,Banco!$A$1:$AZ$2,2,FALSE),FALSE)</f>
        <v>5</v>
      </c>
      <c r="L159" s="25">
        <f>VLOOKUP($C159,Banco!$A$3:$AZ$322,HLOOKUP(L$2,Banco!$A$1:$AZ$2,2,FALSE),FALSE)</f>
        <v>0</v>
      </c>
      <c r="M159" s="115">
        <f>VLOOKUP($C159,Banco!$A$3:$AZ$322,HLOOKUP(M$2,Banco!$A$1:$AZ$2,2,FALSE),FALSE)</f>
        <v>1</v>
      </c>
      <c r="N159" s="25">
        <f>VLOOKUP($C159,Banco!$A$3:$AZ$322,HLOOKUP(N$2,Banco!$A$1:$AZ$2,2,FALSE),FALSE)</f>
        <v>0</v>
      </c>
      <c r="O159" s="25">
        <f>VLOOKUP($C159,Banco!$A$3:$AZ$322,HLOOKUP(O$2,Banco!$A$1:$AZ$2,2,FALSE),FALSE)</f>
        <v>0</v>
      </c>
      <c r="P159" s="25">
        <f>VLOOKUP($C159,Banco!$A$3:$AZ$322,HLOOKUP(P$2,Banco!$A$1:$AZ$2,2,FALSE),FALSE)</f>
        <v>2</v>
      </c>
      <c r="Q159" s="25">
        <f>VLOOKUP($C159,Banco!$A$3:$AZ$322,HLOOKUP(Q$2,Banco!$A$1:$AZ$2,2,FALSE),FALSE)</f>
        <v>0</v>
      </c>
      <c r="R159" s="25">
        <f>VLOOKUP($C159,Banco!$A$3:$AZ$322,HLOOKUP(R$2,Banco!$A$1:$AZ$2,2,FALSE),FALSE)</f>
        <v>0</v>
      </c>
      <c r="S159" s="25">
        <f>VLOOKUP($C159,Banco!$A$3:$AZ$322,HLOOKUP(S$2,Banco!$A$1:$AZ$2,2,FALSE),FALSE)</f>
        <v>14</v>
      </c>
      <c r="T159" s="25">
        <f>VLOOKUP($C159,Banco!$A$3:$AZ$322,HLOOKUP(T$2,Banco!$A$1:$AZ$2,2,FALSE),FALSE)</f>
        <v>9</v>
      </c>
      <c r="U159" s="25" t="str">
        <f>VLOOKUP($C159,Banco!$A$3:$AZ$322,HLOOKUP(U$2,Banco!$A$1:$AZ$2,2,FALSE),FALSE)</f>
        <v>-</v>
      </c>
      <c r="V159" s="25">
        <f>VLOOKUP($C159,Banco!$A$3:$AZ$322,HLOOKUP(V$2,Banco!$A$1:$AZ$2,2,FALSE),FALSE)</f>
        <v>0</v>
      </c>
      <c r="W159" s="25">
        <f>VLOOKUP($C159,Banco!$A$3:$AZ$322,HLOOKUP(W$2,Banco!$A$1:$AZ$2,2,FALSE),FALSE)</f>
        <v>0</v>
      </c>
      <c r="X159" s="25">
        <f>VLOOKUP($C159,Banco!$A$3:$AZ$322,HLOOKUP(X$2,Banco!$A$1:$AZ$2,2,FALSE),FALSE)</f>
        <v>0</v>
      </c>
      <c r="Y159" s="68" t="str">
        <f>VLOOKUP($C159,Banco!$A$3:$AZ$322,HLOOKUP(Y$2,Banco!$A$1:$AZ$2,2,FALSE),FALSE)</f>
        <v>Ref. Curitibanos</v>
      </c>
      <c r="Z159" s="68">
        <f>VLOOKUP($C159,Banco!$A$3:$AZ$322,HLOOKUP(Z$2,Banco!$A$1:$AZ$2,2,FALSE),FALSE)</f>
        <v>0</v>
      </c>
      <c r="AA159" s="68" t="str">
        <f>VLOOKUP($C159,Banco!$A$3:$AZ$322,HLOOKUP(AA$2,Banco!$A$1:$AZ$2,2,FALSE),FALSE)</f>
        <v>Encaminha p/ Santa Cecilia</v>
      </c>
      <c r="AB159" s="68">
        <f>VLOOKUP($C159,Banco!$A$3:$AZ$322,HLOOKUP(AB$2,Banco!$A$1:$AZ$2,2,FALSE),FALSE)</f>
        <v>1</v>
      </c>
      <c r="AC159" s="68">
        <f>VLOOKUP($C159,Banco!$A$3:$AZ$322,HLOOKUP(AC$2,Banco!$A$1:$AZ$2,2,FALSE),FALSE)</f>
        <v>0</v>
      </c>
      <c r="AD159" s="68">
        <f>VLOOKUP($C159,Banco!$A$3:$AZ$322,HLOOKUP(AD$2,Banco!$A$1:$AZ$2,2,FALSE),FALSE)</f>
        <v>1</v>
      </c>
      <c r="AE159" s="68" t="str">
        <f>VLOOKUP($C159,Banco!$A$3:$AZ$322,HLOOKUP(AE$2,Banco!$A$1:$AZ$2,2,FALSE),FALSE)</f>
        <v>X</v>
      </c>
      <c r="AF159" s="68">
        <f>VLOOKUP($C159,Banco!$A$3:$AZ$322,HLOOKUP(AF$2,Banco!$A$1:$AZ$2,2,FALSE),FALSE)</f>
        <v>0</v>
      </c>
      <c r="AG159" s="68">
        <f>VLOOKUP($C159,Banco!$A$3:$AZ$322,HLOOKUP(AG$2,Banco!$A$1:$AZ$2,2,FALSE),FALSE)</f>
        <v>0</v>
      </c>
    </row>
    <row r="160" spans="1:33" x14ac:dyDescent="0.2">
      <c r="A160" s="420"/>
      <c r="B160" s="413"/>
      <c r="C160" s="169" t="s">
        <v>274</v>
      </c>
      <c r="D160" s="198" t="s">
        <v>478</v>
      </c>
      <c r="E160" s="28">
        <f>VLOOKUP($C160,Banco!$A$3:$AZ$322,HLOOKUP(E$2,Banco!$A$1:$AZ$2,2,FALSE),FALSE)</f>
        <v>8676</v>
      </c>
      <c r="F160" s="28">
        <f>VLOOKUP($C160,Banco!$A$3:$AZ$322,HLOOKUP(F$2,Banco!$A$1:$AZ$2,2,FALSE),FALSE)</f>
        <v>10350</v>
      </c>
      <c r="G160" s="28">
        <f>VLOOKUP($C160,Banco!$A$3:$AZ$322,HLOOKUP(G$2,Banco!$A$1:$AZ$2,2,FALSE),FALSE)</f>
        <v>8676</v>
      </c>
      <c r="H160" s="125">
        <f>VLOOKUP($C160,Banco!$A$3:$AZ$322,HLOOKUP(H$2,Banco!$A$1:$AZ$2,2,FALSE),FALSE)</f>
        <v>1</v>
      </c>
      <c r="I160" s="28">
        <f>VLOOKUP($C160,Banco!$A$3:$AZ$322,HLOOKUP(I$2,Banco!$A$1:$AZ$2,2,FALSE),FALSE)</f>
        <v>4</v>
      </c>
      <c r="J160" s="28">
        <f>VLOOKUP($C160,Banco!$A$3:$AZ$322,HLOOKUP(J$2,Banco!$A$1:$AZ$2,2,FALSE),FALSE)</f>
        <v>3</v>
      </c>
      <c r="K160" s="28">
        <f>VLOOKUP($C160,Banco!$A$3:$AZ$322,HLOOKUP(K$2,Banco!$A$1:$AZ$2,2,FALSE),FALSE)</f>
        <v>2</v>
      </c>
      <c r="L160" s="28">
        <f>VLOOKUP($C160,Banco!$A$3:$AZ$322,HLOOKUP(L$2,Banco!$A$1:$AZ$2,2,FALSE),FALSE)</f>
        <v>0</v>
      </c>
      <c r="M160" s="125">
        <f>VLOOKUP($C160,Banco!$A$3:$AZ$322,HLOOKUP(M$2,Banco!$A$1:$AZ$2,2,FALSE),FALSE)</f>
        <v>0.79649999999999999</v>
      </c>
      <c r="N160" s="28">
        <f>VLOOKUP($C160,Banco!$A$3:$AZ$322,HLOOKUP(N$2,Banco!$A$1:$AZ$2,2,FALSE),FALSE)</f>
        <v>0</v>
      </c>
      <c r="O160" s="28">
        <f>VLOOKUP($C160,Banco!$A$3:$AZ$322,HLOOKUP(O$2,Banco!$A$1:$AZ$2,2,FALSE),FALSE)</f>
        <v>0</v>
      </c>
      <c r="P160" s="28">
        <f>VLOOKUP($C160,Banco!$A$3:$AZ$322,HLOOKUP(P$2,Banco!$A$1:$AZ$2,2,FALSE),FALSE)</f>
        <v>2</v>
      </c>
      <c r="Q160" s="28">
        <f>VLOOKUP($C160,Banco!$A$3:$AZ$322,HLOOKUP(Q$2,Banco!$A$1:$AZ$2,2,FALSE),FALSE)</f>
        <v>0</v>
      </c>
      <c r="R160" s="28">
        <f>VLOOKUP($C160,Banco!$A$3:$AZ$322,HLOOKUP(R$2,Banco!$A$1:$AZ$2,2,FALSE),FALSE)</f>
        <v>0</v>
      </c>
      <c r="S160" s="28">
        <f>VLOOKUP($C160,Banco!$A$3:$AZ$322,HLOOKUP(S$2,Banco!$A$1:$AZ$2,2,FALSE),FALSE)</f>
        <v>22</v>
      </c>
      <c r="T160" s="28">
        <f>VLOOKUP($C160,Banco!$A$3:$AZ$322,HLOOKUP(T$2,Banco!$A$1:$AZ$2,2,FALSE),FALSE)</f>
        <v>21</v>
      </c>
      <c r="U160" s="28" t="str">
        <f>VLOOKUP($C160,Banco!$A$3:$AZ$322,HLOOKUP(U$2,Banco!$A$1:$AZ$2,2,FALSE),FALSE)</f>
        <v>-</v>
      </c>
      <c r="V160" s="28">
        <f>VLOOKUP($C160,Banco!$A$3:$AZ$322,HLOOKUP(V$2,Banco!$A$1:$AZ$2,2,FALSE),FALSE)</f>
        <v>0</v>
      </c>
      <c r="W160" s="28">
        <f>VLOOKUP($C160,Banco!$A$3:$AZ$322,HLOOKUP(W$2,Banco!$A$1:$AZ$2,2,FALSE),FALSE)</f>
        <v>1</v>
      </c>
      <c r="X160" s="28">
        <f>VLOOKUP($C160,Banco!$A$3:$AZ$322,HLOOKUP(X$2,Banco!$A$1:$AZ$2,2,FALSE),FALSE)</f>
        <v>0</v>
      </c>
      <c r="Y160" s="74" t="str">
        <f>VLOOKUP($C160,Banco!$A$3:$AZ$322,HLOOKUP(Y$2,Banco!$A$1:$AZ$2,2,FALSE),FALSE)</f>
        <v>Ref. Videira</v>
      </c>
      <c r="Z160" s="74" t="str">
        <f>VLOOKUP($C160,Banco!$A$3:$AZ$322,HLOOKUP(Z$2,Banco!$A$1:$AZ$2,2,FALSE),FALSE)</f>
        <v>X</v>
      </c>
      <c r="AA160" s="74" t="str">
        <f>VLOOKUP($C160,Banco!$A$3:$AZ$322,HLOOKUP(AA$2,Banco!$A$1:$AZ$2,2,FALSE),FALSE)</f>
        <v>-</v>
      </c>
      <c r="AB160" s="74">
        <f>VLOOKUP($C160,Banco!$A$3:$AZ$322,HLOOKUP(AB$2,Banco!$A$1:$AZ$2,2,FALSE),FALSE)</f>
        <v>0</v>
      </c>
      <c r="AC160" s="74">
        <f>VLOOKUP($C160,Banco!$A$3:$AZ$322,HLOOKUP(AC$2,Banco!$A$1:$AZ$2,2,FALSE),FALSE)</f>
        <v>0</v>
      </c>
      <c r="AD160" s="74">
        <f>VLOOKUP($C160,Banco!$A$3:$AZ$322,HLOOKUP(AD$2,Banco!$A$1:$AZ$2,2,FALSE),FALSE)</f>
        <v>0</v>
      </c>
      <c r="AE160" s="74" t="str">
        <f>VLOOKUP($C160,Banco!$A$3:$AZ$322,HLOOKUP(AE$2,Banco!$A$1:$AZ$2,2,FALSE),FALSE)</f>
        <v>X</v>
      </c>
      <c r="AF160" s="74">
        <f>VLOOKUP($C160,Banco!$A$3:$AZ$322,HLOOKUP(AF$2,Banco!$A$1:$AZ$2,2,FALSE),FALSE)</f>
        <v>0</v>
      </c>
      <c r="AG160" s="74">
        <f>VLOOKUP($C160,Banco!$A$3:$AZ$322,HLOOKUP(AG$2,Banco!$A$1:$AZ$2,2,FALSE),FALSE)</f>
        <v>0</v>
      </c>
    </row>
    <row r="161" spans="1:33" x14ac:dyDescent="0.2">
      <c r="A161" s="420"/>
      <c r="B161" s="413"/>
      <c r="C161" s="162" t="s">
        <v>279</v>
      </c>
      <c r="D161" s="198" t="s">
        <v>478</v>
      </c>
      <c r="E161" s="25">
        <f>VLOOKUP($C161,Banco!$A$3:$AZ$322,HLOOKUP(E$2,Banco!$A$1:$AZ$2,2,FALSE),FALSE)</f>
        <v>7877</v>
      </c>
      <c r="F161" s="25">
        <f>VLOOKUP($C161,Banco!$A$3:$AZ$322,HLOOKUP(F$2,Banco!$A$1:$AZ$2,2,FALSE),FALSE)</f>
        <v>10350</v>
      </c>
      <c r="G161" s="25">
        <f>VLOOKUP($C161,Banco!$A$3:$AZ$322,HLOOKUP(G$2,Banco!$A$1:$AZ$2,2,FALSE),FALSE)</f>
        <v>7877</v>
      </c>
      <c r="H161" s="115">
        <f>VLOOKUP($C161,Banco!$A$3:$AZ$322,HLOOKUP(H$2,Banco!$A$1:$AZ$2,2,FALSE),FALSE)</f>
        <v>1</v>
      </c>
      <c r="I161" s="25">
        <f>VLOOKUP($C161,Banco!$A$3:$AZ$322,HLOOKUP(I$2,Banco!$A$1:$AZ$2,2,FALSE),FALSE)</f>
        <v>4</v>
      </c>
      <c r="J161" s="25">
        <f>VLOOKUP($C161,Banco!$A$3:$AZ$322,HLOOKUP(J$2,Banco!$A$1:$AZ$2,2,FALSE),FALSE)</f>
        <v>3</v>
      </c>
      <c r="K161" s="25">
        <f>VLOOKUP($C161,Banco!$A$3:$AZ$322,HLOOKUP(K$2,Banco!$A$1:$AZ$2,2,FALSE),FALSE)</f>
        <v>1</v>
      </c>
      <c r="L161" s="25">
        <f>VLOOKUP($C161,Banco!$A$3:$AZ$322,HLOOKUP(L$2,Banco!$A$1:$AZ$2,2,FALSE),FALSE)</f>
        <v>0</v>
      </c>
      <c r="M161" s="115">
        <f>VLOOKUP($C161,Banco!$A$3:$AZ$322,HLOOKUP(M$2,Banco!$A$1:$AZ$2,2,FALSE),FALSE)</f>
        <v>0.43440000000000001</v>
      </c>
      <c r="N161" s="25">
        <f>VLOOKUP($C161,Banco!$A$3:$AZ$322,HLOOKUP(N$2,Banco!$A$1:$AZ$2,2,FALSE),FALSE)</f>
        <v>0</v>
      </c>
      <c r="O161" s="25">
        <f>VLOOKUP($C161,Banco!$A$3:$AZ$322,HLOOKUP(O$2,Banco!$A$1:$AZ$2,2,FALSE),FALSE)</f>
        <v>0</v>
      </c>
      <c r="P161" s="25">
        <f>VLOOKUP($C161,Banco!$A$3:$AZ$322,HLOOKUP(P$2,Banco!$A$1:$AZ$2,2,FALSE),FALSE)</f>
        <v>1</v>
      </c>
      <c r="Q161" s="25">
        <f>VLOOKUP($C161,Banco!$A$3:$AZ$322,HLOOKUP(Q$2,Banco!$A$1:$AZ$2,2,FALSE),FALSE)</f>
        <v>0</v>
      </c>
      <c r="R161" s="25">
        <f>VLOOKUP($C161,Banco!$A$3:$AZ$322,HLOOKUP(R$2,Banco!$A$1:$AZ$2,2,FALSE),FALSE)</f>
        <v>0</v>
      </c>
      <c r="S161" s="25">
        <f>VLOOKUP($C161,Banco!$A$3:$AZ$322,HLOOKUP(S$2,Banco!$A$1:$AZ$2,2,FALSE),FALSE)</f>
        <v>19</v>
      </c>
      <c r="T161" s="25">
        <f>VLOOKUP($C161,Banco!$A$3:$AZ$322,HLOOKUP(T$2,Banco!$A$1:$AZ$2,2,FALSE),FALSE)</f>
        <v>11</v>
      </c>
      <c r="U161" s="25" t="str">
        <f>VLOOKUP($C161,Banco!$A$3:$AZ$322,HLOOKUP(U$2,Banco!$A$1:$AZ$2,2,FALSE),FALSE)</f>
        <v>-</v>
      </c>
      <c r="V161" s="25">
        <f>VLOOKUP($C161,Banco!$A$3:$AZ$322,HLOOKUP(V$2,Banco!$A$1:$AZ$2,2,FALSE),FALSE)</f>
        <v>0</v>
      </c>
      <c r="W161" s="25">
        <f>VLOOKUP($C161,Banco!$A$3:$AZ$322,HLOOKUP(W$2,Banco!$A$1:$AZ$2,2,FALSE),FALSE)</f>
        <v>1</v>
      </c>
      <c r="X161" s="25">
        <f>VLOOKUP($C161,Banco!$A$3:$AZ$322,HLOOKUP(X$2,Banco!$A$1:$AZ$2,2,FALSE),FALSE)</f>
        <v>0</v>
      </c>
      <c r="Y161" s="68" t="str">
        <f>VLOOKUP($C161,Banco!$A$3:$AZ$322,HLOOKUP(Y$2,Banco!$A$1:$AZ$2,2,FALSE),FALSE)</f>
        <v>Ref. Caçador</v>
      </c>
      <c r="Z161" s="68">
        <f>VLOOKUP($C161,Banco!$A$3:$AZ$322,HLOOKUP(Z$2,Banco!$A$1:$AZ$2,2,FALSE),FALSE)</f>
        <v>0</v>
      </c>
      <c r="AA161" s="68" t="str">
        <f>VLOOKUP($C161,Banco!$A$3:$AZ$322,HLOOKUP(AA$2,Banco!$A$1:$AZ$2,2,FALSE),FALSE)</f>
        <v>-</v>
      </c>
      <c r="AB161" s="68">
        <f>VLOOKUP($C161,Banco!$A$3:$AZ$322,HLOOKUP(AB$2,Banco!$A$1:$AZ$2,2,FALSE),FALSE)</f>
        <v>1</v>
      </c>
      <c r="AC161" s="68">
        <f>VLOOKUP($C161,Banco!$A$3:$AZ$322,HLOOKUP(AC$2,Banco!$A$1:$AZ$2,2,FALSE),FALSE)</f>
        <v>1</v>
      </c>
      <c r="AD161" s="68">
        <f>VLOOKUP($C161,Banco!$A$3:$AZ$322,HLOOKUP(AD$2,Banco!$A$1:$AZ$2,2,FALSE),FALSE)</f>
        <v>0</v>
      </c>
      <c r="AE161" s="68" t="str">
        <f>VLOOKUP($C161,Banco!$A$3:$AZ$322,HLOOKUP(AE$2,Banco!$A$1:$AZ$2,2,FALSE),FALSE)</f>
        <v>X</v>
      </c>
      <c r="AF161" s="68">
        <f>VLOOKUP($C161,Banco!$A$3:$AZ$322,HLOOKUP(AF$2,Banco!$A$1:$AZ$2,2,FALSE),FALSE)</f>
        <v>0</v>
      </c>
      <c r="AG161" s="68">
        <f>VLOOKUP($C161,Banco!$A$3:$AZ$322,HLOOKUP(AG$2,Banco!$A$1:$AZ$2,2,FALSE),FALSE)</f>
        <v>0</v>
      </c>
    </row>
    <row r="162" spans="1:33" ht="13.5" thickBot="1" x14ac:dyDescent="0.25">
      <c r="A162" s="420"/>
      <c r="B162" s="413"/>
      <c r="C162" s="170" t="s">
        <v>296</v>
      </c>
      <c r="D162" s="198" t="s">
        <v>478</v>
      </c>
      <c r="E162" s="103">
        <f>VLOOKUP($C162,Banco!$A$3:$AZ$322,HLOOKUP(E$2,Banco!$A$1:$AZ$2,2,FALSE),FALSE)</f>
        <v>53065</v>
      </c>
      <c r="F162" s="103">
        <f>VLOOKUP($C162,Banco!$A$3:$AZ$322,HLOOKUP(F$2,Banco!$A$1:$AZ$2,2,FALSE),FALSE)</f>
        <v>31050</v>
      </c>
      <c r="G162" s="103">
        <f>VLOOKUP($C162,Banco!$A$3:$AZ$322,HLOOKUP(G$2,Banco!$A$1:$AZ$2,2,FALSE),FALSE)</f>
        <v>31050</v>
      </c>
      <c r="H162" s="126">
        <f>VLOOKUP($C162,Banco!$A$3:$AZ$322,HLOOKUP(H$2,Banco!$A$1:$AZ$2,2,FALSE),FALSE)</f>
        <v>0.58513144257043248</v>
      </c>
      <c r="I162" s="103">
        <f>VLOOKUP($C162,Banco!$A$3:$AZ$322,HLOOKUP(I$2,Banco!$A$1:$AZ$2,2,FALSE),FALSE)</f>
        <v>26</v>
      </c>
      <c r="J162" s="103">
        <f>VLOOKUP($C162,Banco!$A$3:$AZ$322,HLOOKUP(J$2,Banco!$A$1:$AZ$2,2,FALSE),FALSE)</f>
        <v>9</v>
      </c>
      <c r="K162" s="103">
        <f>VLOOKUP($C162,Banco!$A$3:$AZ$322,HLOOKUP(K$2,Banco!$A$1:$AZ$2,2,FALSE),FALSE)</f>
        <v>9</v>
      </c>
      <c r="L162" s="103">
        <f>VLOOKUP($C162,Banco!$A$3:$AZ$322,HLOOKUP(L$2,Banco!$A$1:$AZ$2,2,FALSE),FALSE)</f>
        <v>0</v>
      </c>
      <c r="M162" s="126">
        <f>VLOOKUP($C162,Banco!$A$3:$AZ$322,HLOOKUP(M$2,Banco!$A$1:$AZ$2,2,FALSE),FALSE)</f>
        <v>0.57909999999999995</v>
      </c>
      <c r="N162" s="103">
        <f>VLOOKUP($C162,Banco!$A$3:$AZ$322,HLOOKUP(N$2,Banco!$A$1:$AZ$2,2,FALSE),FALSE)</f>
        <v>0</v>
      </c>
      <c r="O162" s="103">
        <f>VLOOKUP($C162,Banco!$A$3:$AZ$322,HLOOKUP(O$2,Banco!$A$1:$AZ$2,2,FALSE),FALSE)</f>
        <v>0</v>
      </c>
      <c r="P162" s="103">
        <f>VLOOKUP($C162,Banco!$A$3:$AZ$322,HLOOKUP(P$2,Banco!$A$1:$AZ$2,2,FALSE),FALSE)</f>
        <v>6</v>
      </c>
      <c r="Q162" s="103">
        <f>VLOOKUP($C162,Banco!$A$3:$AZ$322,HLOOKUP(Q$2,Banco!$A$1:$AZ$2,2,FALSE),FALSE)</f>
        <v>0</v>
      </c>
      <c r="R162" s="103">
        <f>VLOOKUP($C162,Banco!$A$3:$AZ$322,HLOOKUP(R$2,Banco!$A$1:$AZ$2,2,FALSE),FALSE)</f>
        <v>0</v>
      </c>
      <c r="S162" s="103">
        <f>VLOOKUP($C162,Banco!$A$3:$AZ$322,HLOOKUP(S$2,Banco!$A$1:$AZ$2,2,FALSE),FALSE)</f>
        <v>129</v>
      </c>
      <c r="T162" s="103">
        <f>VLOOKUP($C162,Banco!$A$3:$AZ$322,HLOOKUP(T$2,Banco!$A$1:$AZ$2,2,FALSE),FALSE)</f>
        <v>30</v>
      </c>
      <c r="U162" s="103" t="str">
        <f>VLOOKUP($C162,Banco!$A$3:$AZ$322,HLOOKUP(U$2,Banco!$A$1:$AZ$2,2,FALSE),FALSE)</f>
        <v>-</v>
      </c>
      <c r="V162" s="103">
        <f>VLOOKUP($C162,Banco!$A$3:$AZ$322,HLOOKUP(V$2,Banco!$A$1:$AZ$2,2,FALSE),FALSE)</f>
        <v>1</v>
      </c>
      <c r="W162" s="103">
        <f>VLOOKUP($C162,Banco!$A$3:$AZ$322,HLOOKUP(W$2,Banco!$A$1:$AZ$2,2,FALSE),FALSE)</f>
        <v>0</v>
      </c>
      <c r="X162" s="103">
        <f>VLOOKUP($C162,Banco!$A$3:$AZ$322,HLOOKUP(X$2,Banco!$A$1:$AZ$2,2,FALSE),FALSE)</f>
        <v>0</v>
      </c>
      <c r="Y162" s="104" t="str">
        <f>VLOOKUP($C162,Banco!$A$3:$AZ$322,HLOOKUP(Y$2,Banco!$A$1:$AZ$2,2,FALSE),FALSE)</f>
        <v>Sede Videira</v>
      </c>
      <c r="Z162" s="104">
        <f>VLOOKUP($C162,Banco!$A$3:$AZ$322,HLOOKUP(Z$2,Banco!$A$1:$AZ$2,2,FALSE),FALSE)</f>
        <v>0</v>
      </c>
      <c r="AA162" s="104" t="str">
        <f>VLOOKUP($C162,Banco!$A$3:$AZ$322,HLOOKUP(AA$2,Banco!$A$1:$AZ$2,2,FALSE),FALSE)</f>
        <v>CAPS I</v>
      </c>
      <c r="AB162" s="104">
        <f>VLOOKUP($C162,Banco!$A$3:$AZ$322,HLOOKUP(AB$2,Banco!$A$1:$AZ$2,2,FALSE),FALSE)</f>
        <v>0</v>
      </c>
      <c r="AC162" s="104">
        <f>VLOOKUP($C162,Banco!$A$3:$AZ$322,HLOOKUP(AC$2,Banco!$A$1:$AZ$2,2,FALSE),FALSE)</f>
        <v>10</v>
      </c>
      <c r="AD162" s="104">
        <f>VLOOKUP($C162,Banco!$A$3:$AZ$322,HLOOKUP(AD$2,Banco!$A$1:$AZ$2,2,FALSE),FALSE)</f>
        <v>0</v>
      </c>
      <c r="AE162" s="104" t="str">
        <f>VLOOKUP($C162,Banco!$A$3:$AZ$322,HLOOKUP(AE$2,Banco!$A$1:$AZ$2,2,FALSE),FALSE)</f>
        <v>X</v>
      </c>
      <c r="AF162" s="104">
        <f>VLOOKUP($C162,Banco!$A$3:$AZ$322,HLOOKUP(AF$2,Banco!$A$1:$AZ$2,2,FALSE),FALSE)</f>
        <v>0</v>
      </c>
      <c r="AG162" s="104">
        <f>VLOOKUP($C162,Banco!$A$3:$AZ$322,HLOOKUP(AG$2,Banco!$A$1:$AZ$2,2,FALSE),FALSE)</f>
        <v>0</v>
      </c>
    </row>
    <row r="163" spans="1:33" ht="13.5" thickBot="1" x14ac:dyDescent="0.25">
      <c r="A163" s="420"/>
      <c r="B163" s="414"/>
      <c r="C163" s="408" t="s">
        <v>376</v>
      </c>
      <c r="D163" s="408"/>
      <c r="E163" s="102">
        <f t="shared" ref="E163:AE163" si="22">IF(COUNTIFS(E143:E162,"*Mod*"),COUNTIFS(E143:E162,"*Mod*"),IF(COUNTIFS(E143:E162,"X"),COUNTIFS(E143:E162,"X"),IF(COUNTIFS(E143:E162,"*CAPS*"),((LEN(CONCATENATE(E143,E144,E145,E146,E147,E148,E149,E150,E151,E152,E153,E154,E155,E156,E157,E158,E159,E160,E161,E162))-LEN(SUBSTITUTE(CONCATENATE(E143,E144,E145,E146,E147,E148,E149,E150,E151,E152,E153,E154,E155,E156,E157,E158,E159,E160,E161,E162),"CAPS","")))/4)+((LEN(CONCATENATE(E143,E144,E145,E146,E147,E148,E149,E150,E151,E152,E153,E154,E155,E156,E157,E158,E159,E160,E161,E162))-LEN(SUBSTITUTE(CONCATENATE(E143,E144,E145,E146,E147,E148,E149,E150,E151,E152,E153,E154,E155,E156,E157,E158,E159,E160,E161,E162),"2","")))/1),IF(COUNTIFS(E143:E162,"*Sede*"),((LEN(CONCATENATE(E143,E144,E145,E146,E147,E148,E149,E150,E151,E152,E153,E154,E155,E156,E157,E158,E159,E160,E161,E162))-LEN(SUBSTITUTE(CONCATENATE(E143,E144,E145,E146,E147,E148,E149,E150,E151,E152,E153,E154,E155,E156,E157,E158,E159,E160,E161,E162),"Sede","")))/4),IF(AND(COUNTIFS(E$2,"*SB*"),COUNTIFS(E$2,"*%*")),HLOOKUP("*4&amp;7#2*",$A$2:$AT$321,(ROW(E163)-1),FALSE)/$E163,IF(AND(COUNTIFS(E$2,"*SF*"),COUNTIFS(E$2,"*%*")),HLOOKUP("*2&amp;3#9*",$A$2:$AT$321,(ROW(E163)-1),FALSE)/$E163,IF(COUNTIF(E$2,"*NASF SC*"),COUNTIFS(E143:E162,"*Mod*"),SUM(E143:E162))))))))</f>
        <v>294895</v>
      </c>
      <c r="F163" s="102">
        <f t="shared" si="22"/>
        <v>234600</v>
      </c>
      <c r="G163" s="102">
        <f t="shared" si="22"/>
        <v>209544</v>
      </c>
      <c r="H163" s="224">
        <f t="shared" si="22"/>
        <v>0.71057155936858885</v>
      </c>
      <c r="I163" s="102">
        <f t="shared" si="22"/>
        <v>145</v>
      </c>
      <c r="J163" s="102">
        <f t="shared" si="22"/>
        <v>68</v>
      </c>
      <c r="K163" s="102">
        <f t="shared" si="22"/>
        <v>48</v>
      </c>
      <c r="L163" s="102">
        <f t="shared" si="22"/>
        <v>0</v>
      </c>
      <c r="M163" s="224">
        <f t="shared" si="22"/>
        <v>0</v>
      </c>
      <c r="N163" s="102">
        <f t="shared" si="22"/>
        <v>0</v>
      </c>
      <c r="O163" s="102">
        <f t="shared" si="22"/>
        <v>0</v>
      </c>
      <c r="P163" s="102">
        <f t="shared" si="22"/>
        <v>44</v>
      </c>
      <c r="Q163" s="102">
        <f t="shared" si="22"/>
        <v>6</v>
      </c>
      <c r="R163" s="102">
        <f t="shared" si="22"/>
        <v>5</v>
      </c>
      <c r="S163" s="102">
        <f t="shared" si="22"/>
        <v>727</v>
      </c>
      <c r="T163" s="102">
        <f t="shared" si="22"/>
        <v>365</v>
      </c>
      <c r="U163" s="102">
        <f t="shared" si="22"/>
        <v>0</v>
      </c>
      <c r="V163" s="102">
        <f t="shared" si="22"/>
        <v>3</v>
      </c>
      <c r="W163" s="102">
        <f t="shared" si="22"/>
        <v>4</v>
      </c>
      <c r="X163" s="102">
        <f t="shared" si="22"/>
        <v>7</v>
      </c>
      <c r="Y163" s="102">
        <f t="shared" si="22"/>
        <v>3</v>
      </c>
      <c r="Z163" s="102">
        <f t="shared" si="22"/>
        <v>8</v>
      </c>
      <c r="AA163" s="102">
        <f t="shared" si="22"/>
        <v>6</v>
      </c>
      <c r="AB163" s="102">
        <f t="shared" si="22"/>
        <v>11</v>
      </c>
      <c r="AC163" s="102">
        <f t="shared" si="22"/>
        <v>25</v>
      </c>
      <c r="AD163" s="102">
        <f t="shared" si="22"/>
        <v>1</v>
      </c>
      <c r="AE163" s="102">
        <f t="shared" si="22"/>
        <v>20</v>
      </c>
      <c r="AF163" s="102">
        <f>IF(COUNTIFS(AF143:AF162,"*Mod*"),COUNTIFS(AF143:AF162,"*Mod*"),IF(COUNTIFS(AF143:AF162,"X"),COUNTIFS(AF143:AF162,"X"),IF(COUNTIFS(AF143:AF162,"*CAPS*"),((LEN(CONCATENATE(AF143,AF144,AF145,AF146,AF147,AF148,AF149,AF150,AF151,AF152,AF153,AF154,AF155,AF156,AF157,AF158,AF159,AF160,AF161,AF162))-LEN(SUBSTITUTE(CONCATENATE(AF143,AF144,AF145,AF146,AF147,AF148,AF149,AF150,AF151,AF152,AF153,AF154,AF155,AF156,AF157,AF158,AF159,AF160,AF161,AF162),"CAPS","")))/4)+((LEN(CONCATENATE(AF143,AF144,AF145,AF146,AF147,AF148,AF149,AF150,AF151,AF152,AF153,AF154,AF155,AF156,AF157,AF158,AF159,AF160,AF161,AF162))-LEN(SUBSTITUTE(CONCATENATE(AF143,AF144,AF145,AF146,AF147,AF148,AF149,AF150,AF151,AF152,AF153,AF154,AF155,AF156,AF157,AF158,AF159,AF160,AF161,AF162),"2","")))/1),IF(COUNTIFS(AF143:AF162,"*Sede*"),((LEN(CONCATENATE(AF143,AF144,AF145,AF146,AF147,AF148,AF149,AF150,AF151,AF152,AF153,AF154,AF155,AF156,AF157,AF158,AF159,AF160,AF161,AF162))-LEN(SUBSTITUTE(CONCATENATE(AF143,AF144,AF145,AF146,AF147,AF148,AF149,AF150,AF151,AF152,AF153,AF154,AF155,AF156,AF157,AF158,AF159,AF160,AF161,AF162),"Sede","")))/4),IF(AND(COUNTIFS(AF$2,"*SB*"),COUNTIFS(AF$2,"*%*")),HLOOKUP("*4&amp;7#2*",$A$2:$AT$321,(ROW(AF163)-1),FALSE)/$E163,IF(AND(COUNTIFS(AF$2,"*SF*"),COUNTIFS(AF$2,"*%*")),HLOOKUP("*2&amp;3#9*",$A$2:$AT$321,(ROW(AF163)-1),FALSE)/$E163,IF(COUNTIF(AF$2,"*NASF SC*"),COUNTIFS(AF143:AF162,"*Mod*"),SUM(AF143:AF162))))))))</f>
        <v>0</v>
      </c>
      <c r="AG163" s="102">
        <f>IF(COUNTIFS(AG143:AG162,"*Mod*"),COUNTIFS(AG143:AG162,"*Mod*"),IF(COUNTIFS(AG143:AG162,"X"),COUNTIFS(AG143:AG162,"X"),IF(COUNTIFS(AG143:AG162,"*CAPS*"),((LEN(CONCATENATE(AG143,AG144,AG145,AG146,AG147,AG148,AG149,AG150,AG151,AG152,AG153,AG154,AG155,AG156,AG157,AG158,AG159,AG160,AG161,AG162))-LEN(SUBSTITUTE(CONCATENATE(AG143,AG144,AG145,AG146,AG147,AG148,AG149,AG150,AG151,AG152,AG153,AG154,AG155,AG156,AG157,AG158,AG159,AG160,AG161,AG162),"CAPS","")))/4)+((LEN(CONCATENATE(AG143,AG144,AG145,AG146,AG147,AG148,AG149,AG150,AG151,AG152,AG153,AG154,AG155,AG156,AG157,AG158,AG159,AG160,AG161,AG162))-LEN(SUBSTITUTE(CONCATENATE(AG143,AG144,AG145,AG146,AG147,AG148,AG149,AG150,AG151,AG152,AG153,AG154,AG155,AG156,AG157,AG158,AG159,AG160,AG161,AG162),"2","")))/1),IF(COUNTIFS(AG143:AG162,"*Sede*"),((LEN(CONCATENATE(AG143,AG144,AG145,AG146,AG147,AG148,AG149,AG150,AG151,AG152,AG153,AG154,AG155,AG156,AG157,AG158,AG159,AG160,AG161,AG162))-LEN(SUBSTITUTE(CONCATENATE(AG143,AG144,AG145,AG146,AG147,AG148,AG149,AG150,AG151,AG152,AG153,AG154,AG155,AG156,AG157,AG158,AG159,AG160,AG161,AG162),"Sede","")))/4),IF(AND(COUNTIFS(AG$2,"*SB*"),COUNTIFS(AG$2,"*%*")),HLOOKUP("*4&amp;7#2*",$A$2:$AT$321,(ROW(AG163)-1),FALSE)/$E163,IF(AND(COUNTIFS(AG$2,"*SF*"),COUNTIFS(AG$2,"*%*")),HLOOKUP("*2&amp;3#9*",$A$2:$AT$321,(ROW(AG163)-1),FALSE)/$E163,IF(COUNTIF(AG$2,"*NASF SC*"),COUNTIFS(AG143:AG162,"*Mod*"),SUM(AG143:AG162))))))))</f>
        <v>0</v>
      </c>
    </row>
    <row r="164" spans="1:33" ht="12.75" customHeight="1" x14ac:dyDescent="0.2">
      <c r="A164" s="420"/>
      <c r="B164" s="412" t="s">
        <v>326</v>
      </c>
      <c r="C164" s="160" t="s">
        <v>11</v>
      </c>
      <c r="D164" s="198" t="s">
        <v>477</v>
      </c>
      <c r="E164" s="98">
        <f>VLOOKUP($C164,Banco!$A$3:$AZ$322,HLOOKUP(E$2,Banco!$A$1:$AZ$2,2,FALSE),FALSE)</f>
        <v>2563</v>
      </c>
      <c r="F164" s="98">
        <f>VLOOKUP($C164,Banco!$A$3:$AZ$322,HLOOKUP(F$2,Banco!$A$1:$AZ$2,2,FALSE),FALSE)</f>
        <v>3450</v>
      </c>
      <c r="G164" s="98">
        <f>VLOOKUP($C164,Banco!$A$3:$AZ$322,HLOOKUP(G$2,Banco!$A$1:$AZ$2,2,FALSE),FALSE)</f>
        <v>2563</v>
      </c>
      <c r="H164" s="122">
        <f>VLOOKUP($C164,Banco!$A$3:$AZ$322,HLOOKUP(H$2,Banco!$A$1:$AZ$2,2,FALSE),FALSE)</f>
        <v>1</v>
      </c>
      <c r="I164" s="98">
        <f>VLOOKUP($C164,Banco!$A$3:$AZ$322,HLOOKUP(I$2,Banco!$A$1:$AZ$2,2,FALSE),FALSE)</f>
        <v>1</v>
      </c>
      <c r="J164" s="98">
        <f>VLOOKUP($C164,Banco!$A$3:$AZ$322,HLOOKUP(J$2,Banco!$A$1:$AZ$2,2,FALSE),FALSE)</f>
        <v>1</v>
      </c>
      <c r="K164" s="98">
        <f>VLOOKUP($C164,Banco!$A$3:$AZ$322,HLOOKUP(K$2,Banco!$A$1:$AZ$2,2,FALSE),FALSE)</f>
        <v>1</v>
      </c>
      <c r="L164" s="98">
        <f>VLOOKUP($C164,Banco!$A$3:$AZ$322,HLOOKUP(L$2,Banco!$A$1:$AZ$2,2,FALSE),FALSE)</f>
        <v>0</v>
      </c>
      <c r="M164" s="122">
        <f>VLOOKUP($C164,Banco!$A$3:$AZ$322,HLOOKUP(M$2,Banco!$A$1:$AZ$2,2,FALSE),FALSE)</f>
        <v>1</v>
      </c>
      <c r="N164" s="98">
        <f>VLOOKUP($C164,Banco!$A$3:$AZ$322,HLOOKUP(N$2,Banco!$A$1:$AZ$2,2,FALSE),FALSE)</f>
        <v>0</v>
      </c>
      <c r="O164" s="98">
        <f>VLOOKUP($C164,Banco!$A$3:$AZ$322,HLOOKUP(O$2,Banco!$A$1:$AZ$2,2,FALSE),FALSE)</f>
        <v>0</v>
      </c>
      <c r="P164" s="98">
        <f>VLOOKUP($C164,Banco!$A$3:$AZ$322,HLOOKUP(P$2,Banco!$A$1:$AZ$2,2,FALSE),FALSE)</f>
        <v>1</v>
      </c>
      <c r="Q164" s="98">
        <f>VLOOKUP($C164,Banco!$A$3:$AZ$322,HLOOKUP(Q$2,Banco!$A$1:$AZ$2,2,FALSE),FALSE)</f>
        <v>0</v>
      </c>
      <c r="R164" s="98">
        <f>VLOOKUP($C164,Banco!$A$3:$AZ$322,HLOOKUP(R$2,Banco!$A$1:$AZ$2,2,FALSE),FALSE)</f>
        <v>0</v>
      </c>
      <c r="S164" s="98">
        <f>VLOOKUP($C164,Banco!$A$3:$AZ$322,HLOOKUP(S$2,Banco!$A$1:$AZ$2,2,FALSE),FALSE)</f>
        <v>7</v>
      </c>
      <c r="T164" s="98">
        <f>VLOOKUP($C164,Banco!$A$3:$AZ$322,HLOOKUP(T$2,Banco!$A$1:$AZ$2,2,FALSE),FALSE)</f>
        <v>7</v>
      </c>
      <c r="U164" s="98" t="str">
        <f>VLOOKUP($C164,Banco!$A$3:$AZ$322,HLOOKUP(U$2,Banco!$A$1:$AZ$2,2,FALSE),FALSE)</f>
        <v>-</v>
      </c>
      <c r="V164" s="98">
        <f>VLOOKUP($C164,Banco!$A$3:$AZ$322,HLOOKUP(V$2,Banco!$A$1:$AZ$2,2,FALSE),FALSE)</f>
        <v>0</v>
      </c>
      <c r="W164" s="98">
        <f>VLOOKUP($C164,Banco!$A$3:$AZ$322,HLOOKUP(W$2,Banco!$A$1:$AZ$2,2,FALSE),FALSE)</f>
        <v>0</v>
      </c>
      <c r="X164" s="98">
        <f>VLOOKUP($C164,Banco!$A$3:$AZ$322,HLOOKUP(X$2,Banco!$A$1:$AZ$2,2,FALSE),FALSE)</f>
        <v>1</v>
      </c>
      <c r="Y164" s="99" t="str">
        <f>VLOOKUP($C164,Banco!$A$3:$AZ$322,HLOOKUP(Y$2,Banco!$A$1:$AZ$2,2,FALSE),FALSE)</f>
        <v>-</v>
      </c>
      <c r="Z164" s="99">
        <f>VLOOKUP($C164,Banco!$A$3:$AZ$322,HLOOKUP(Z$2,Banco!$A$1:$AZ$2,2,FALSE),FALSE)</f>
        <v>0</v>
      </c>
      <c r="AA164" s="99" t="str">
        <f>VLOOKUP($C164,Banco!$A$3:$AZ$322,HLOOKUP(AA$2,Banco!$A$1:$AZ$2,2,FALSE),FALSE)</f>
        <v>-</v>
      </c>
      <c r="AB164" s="99">
        <f>VLOOKUP($C164,Banco!$A$3:$AZ$322,HLOOKUP(AB$2,Banco!$A$1:$AZ$2,2,FALSE),FALSE)</f>
        <v>1</v>
      </c>
      <c r="AC164" s="99">
        <f>VLOOKUP($C164,Banco!$A$3:$AZ$322,HLOOKUP(AC$2,Banco!$A$1:$AZ$2,2,FALSE),FALSE)</f>
        <v>0</v>
      </c>
      <c r="AD164" s="99">
        <f>VLOOKUP($C164,Banco!$A$3:$AZ$322,HLOOKUP(AD$2,Banco!$A$1:$AZ$2,2,FALSE),FALSE)</f>
        <v>0</v>
      </c>
      <c r="AE164" s="99" t="str">
        <f>VLOOKUP($C164,Banco!$A$3:$AZ$322,HLOOKUP(AE$2,Banco!$A$1:$AZ$2,2,FALSE),FALSE)</f>
        <v>X</v>
      </c>
      <c r="AF164" s="99">
        <f>VLOOKUP($C164,Banco!$A$3:$AZ$322,HLOOKUP(AF$2,Banco!$A$1:$AZ$2,2,FALSE),FALSE)</f>
        <v>0</v>
      </c>
      <c r="AG164" s="99">
        <f>VLOOKUP($C164,Banco!$A$3:$AZ$322,HLOOKUP(AG$2,Banco!$A$1:$AZ$2,2,FALSE),FALSE)</f>
        <v>0</v>
      </c>
    </row>
    <row r="165" spans="1:33" ht="27" customHeight="1" x14ac:dyDescent="0.2">
      <c r="A165" s="420"/>
      <c r="B165" s="413"/>
      <c r="C165" s="169" t="s">
        <v>15</v>
      </c>
      <c r="D165" s="198" t="s">
        <v>476</v>
      </c>
      <c r="E165" s="28">
        <f>VLOOKUP($C165,Banco!$A$3:$AZ$322,HLOOKUP(E$2,Banco!$A$1:$AZ$2,2,FALSE),FALSE)</f>
        <v>7145</v>
      </c>
      <c r="F165" s="28">
        <f>VLOOKUP($C165,Banco!$A$3:$AZ$322,HLOOKUP(F$2,Banco!$A$1:$AZ$2,2,FALSE),FALSE)</f>
        <v>10350</v>
      </c>
      <c r="G165" s="28">
        <f>VLOOKUP($C165,Banco!$A$3:$AZ$322,HLOOKUP(G$2,Banco!$A$1:$AZ$2,2,FALSE),FALSE)</f>
        <v>7145</v>
      </c>
      <c r="H165" s="125">
        <f>VLOOKUP($C165,Banco!$A$3:$AZ$322,HLOOKUP(H$2,Banco!$A$1:$AZ$2,2,FALSE),FALSE)</f>
        <v>1</v>
      </c>
      <c r="I165" s="28">
        <f>VLOOKUP($C165,Banco!$A$3:$AZ$322,HLOOKUP(I$2,Banco!$A$1:$AZ$2,2,FALSE),FALSE)</f>
        <v>4</v>
      </c>
      <c r="J165" s="28">
        <f>VLOOKUP($C165,Banco!$A$3:$AZ$322,HLOOKUP(J$2,Banco!$A$1:$AZ$2,2,FALSE),FALSE)</f>
        <v>3</v>
      </c>
      <c r="K165" s="28">
        <f>VLOOKUP($C165,Banco!$A$3:$AZ$322,HLOOKUP(K$2,Banco!$A$1:$AZ$2,2,FALSE),FALSE)</f>
        <v>3</v>
      </c>
      <c r="L165" s="28">
        <f>VLOOKUP($C165,Banco!$A$3:$AZ$322,HLOOKUP(L$2,Banco!$A$1:$AZ$2,2,FALSE),FALSE)</f>
        <v>0</v>
      </c>
      <c r="M165" s="125">
        <f>VLOOKUP($C165,Banco!$A$3:$AZ$322,HLOOKUP(M$2,Banco!$A$1:$AZ$2,2,FALSE),FALSE)</f>
        <v>1</v>
      </c>
      <c r="N165" s="28">
        <f>VLOOKUP($C165,Banco!$A$3:$AZ$322,HLOOKUP(N$2,Banco!$A$1:$AZ$2,2,FALSE),FALSE)</f>
        <v>0</v>
      </c>
      <c r="O165" s="28">
        <f>VLOOKUP($C165,Banco!$A$3:$AZ$322,HLOOKUP(O$2,Banco!$A$1:$AZ$2,2,FALSE),FALSE)</f>
        <v>0</v>
      </c>
      <c r="P165" s="28">
        <f>VLOOKUP($C165,Banco!$A$3:$AZ$322,HLOOKUP(P$2,Banco!$A$1:$AZ$2,2,FALSE),FALSE)</f>
        <v>2</v>
      </c>
      <c r="Q165" s="28">
        <f>VLOOKUP($C165,Banco!$A$3:$AZ$322,HLOOKUP(Q$2,Banco!$A$1:$AZ$2,2,FALSE),FALSE)</f>
        <v>1</v>
      </c>
      <c r="R165" s="28">
        <f>VLOOKUP($C165,Banco!$A$3:$AZ$322,HLOOKUP(R$2,Banco!$A$1:$AZ$2,2,FALSE),FALSE)</f>
        <v>1</v>
      </c>
      <c r="S165" s="28">
        <f>VLOOKUP($C165,Banco!$A$3:$AZ$322,HLOOKUP(S$2,Banco!$A$1:$AZ$2,2,FALSE),FALSE)</f>
        <v>18</v>
      </c>
      <c r="T165" s="28">
        <f>VLOOKUP($C165,Banco!$A$3:$AZ$322,HLOOKUP(T$2,Banco!$A$1:$AZ$2,2,FALSE),FALSE)</f>
        <v>13</v>
      </c>
      <c r="U165" s="28" t="str">
        <f>VLOOKUP($C165,Banco!$A$3:$AZ$322,HLOOKUP(U$2,Banco!$A$1:$AZ$2,2,FALSE),FALSE)</f>
        <v>-</v>
      </c>
      <c r="V165" s="28">
        <f>VLOOKUP($C165,Banco!$A$3:$AZ$322,HLOOKUP(V$2,Banco!$A$1:$AZ$2,2,FALSE),FALSE)</f>
        <v>0</v>
      </c>
      <c r="W165" s="28">
        <f>VLOOKUP($C165,Banco!$A$3:$AZ$322,HLOOKUP(W$2,Banco!$A$1:$AZ$2,2,FALSE),FALSE)</f>
        <v>1</v>
      </c>
      <c r="X165" s="28">
        <f>VLOOKUP($C165,Banco!$A$3:$AZ$322,HLOOKUP(X$2,Banco!$A$1:$AZ$2,2,FALSE),FALSE)</f>
        <v>0</v>
      </c>
      <c r="Y165" s="74" t="str">
        <f>VLOOKUP($C165,Banco!$A$3:$AZ$322,HLOOKUP(Y$2,Banco!$A$1:$AZ$2,2,FALSE),FALSE)</f>
        <v>Ref. Joaçaba</v>
      </c>
      <c r="Z165" s="74" t="str">
        <f>VLOOKUP($C165,Banco!$A$3:$AZ$322,HLOOKUP(Z$2,Banco!$A$1:$AZ$2,2,FALSE),FALSE)</f>
        <v>X</v>
      </c>
      <c r="AA165" s="328" t="str">
        <f>VLOOKUP($C165,Banco!$A$3:$AZ$322,HLOOKUP(AA$2,Banco!$A$1:$AZ$2,2,FALSE),FALSE)</f>
        <v>CAPS I - Microrregional</v>
      </c>
      <c r="AB165" s="74">
        <f>VLOOKUP($C165,Banco!$A$3:$AZ$322,HLOOKUP(AB$2,Banco!$A$1:$AZ$2,2,FALSE),FALSE)</f>
        <v>1</v>
      </c>
      <c r="AC165" s="74">
        <f>VLOOKUP($C165,Banco!$A$3:$AZ$322,HLOOKUP(AC$2,Banco!$A$1:$AZ$2,2,FALSE),FALSE)</f>
        <v>0</v>
      </c>
      <c r="AD165" s="74">
        <f>VLOOKUP($C165,Banco!$A$3:$AZ$322,HLOOKUP(AD$2,Banco!$A$1:$AZ$2,2,FALSE),FALSE)</f>
        <v>0</v>
      </c>
      <c r="AE165" s="74" t="str">
        <f>VLOOKUP($C165,Banco!$A$3:$AZ$322,HLOOKUP(AE$2,Banco!$A$1:$AZ$2,2,FALSE),FALSE)</f>
        <v>X</v>
      </c>
      <c r="AF165" s="74">
        <f>VLOOKUP($C165,Banco!$A$3:$AZ$322,HLOOKUP(AF$2,Banco!$A$1:$AZ$2,2,FALSE),FALSE)</f>
        <v>0</v>
      </c>
      <c r="AG165" s="74">
        <f>VLOOKUP($C165,Banco!$A$3:$AZ$322,HLOOKUP(AG$2,Banco!$A$1:$AZ$2,2,FALSE),FALSE)</f>
        <v>0</v>
      </c>
    </row>
    <row r="166" spans="1:33" x14ac:dyDescent="0.2">
      <c r="A166" s="420"/>
      <c r="B166" s="413"/>
      <c r="C166" s="162" t="s">
        <v>58</v>
      </c>
      <c r="D166" s="198" t="s">
        <v>477</v>
      </c>
      <c r="E166" s="25">
        <f>VLOOKUP($C166,Banco!$A$3:$AZ$322,HLOOKUP(E$2,Banco!$A$1:$AZ$2,2,FALSE),FALSE)</f>
        <v>2420</v>
      </c>
      <c r="F166" s="25">
        <f>VLOOKUP($C166,Banco!$A$3:$AZ$322,HLOOKUP(F$2,Banco!$A$1:$AZ$2,2,FALSE),FALSE)</f>
        <v>3450</v>
      </c>
      <c r="G166" s="25">
        <f>VLOOKUP($C166,Banco!$A$3:$AZ$322,HLOOKUP(G$2,Banco!$A$1:$AZ$2,2,FALSE),FALSE)</f>
        <v>2420</v>
      </c>
      <c r="H166" s="115">
        <f>VLOOKUP($C166,Banco!$A$3:$AZ$322,HLOOKUP(H$2,Banco!$A$1:$AZ$2,2,FALSE),FALSE)</f>
        <v>1</v>
      </c>
      <c r="I166" s="25">
        <f>VLOOKUP($C166,Banco!$A$3:$AZ$322,HLOOKUP(I$2,Banco!$A$1:$AZ$2,2,FALSE),FALSE)</f>
        <v>1</v>
      </c>
      <c r="J166" s="25">
        <f>VLOOKUP($C166,Banco!$A$3:$AZ$322,HLOOKUP(J$2,Banco!$A$1:$AZ$2,2,FALSE),FALSE)</f>
        <v>1</v>
      </c>
      <c r="K166" s="25">
        <f>VLOOKUP($C166,Banco!$A$3:$AZ$322,HLOOKUP(K$2,Banco!$A$1:$AZ$2,2,FALSE),FALSE)</f>
        <v>1</v>
      </c>
      <c r="L166" s="25">
        <f>VLOOKUP($C166,Banco!$A$3:$AZ$322,HLOOKUP(L$2,Banco!$A$1:$AZ$2,2,FALSE),FALSE)</f>
        <v>0</v>
      </c>
      <c r="M166" s="115">
        <f>VLOOKUP($C166,Banco!$A$3:$AZ$322,HLOOKUP(M$2,Banco!$A$1:$AZ$2,2,FALSE),FALSE)</f>
        <v>1</v>
      </c>
      <c r="N166" s="25">
        <f>VLOOKUP($C166,Banco!$A$3:$AZ$322,HLOOKUP(N$2,Banco!$A$1:$AZ$2,2,FALSE),FALSE)</f>
        <v>0</v>
      </c>
      <c r="O166" s="25">
        <f>VLOOKUP($C166,Banco!$A$3:$AZ$322,HLOOKUP(O$2,Banco!$A$1:$AZ$2,2,FALSE),FALSE)</f>
        <v>0</v>
      </c>
      <c r="P166" s="25">
        <f>VLOOKUP($C166,Banco!$A$3:$AZ$322,HLOOKUP(P$2,Banco!$A$1:$AZ$2,2,FALSE),FALSE)</f>
        <v>1</v>
      </c>
      <c r="Q166" s="25">
        <f>VLOOKUP($C166,Banco!$A$3:$AZ$322,HLOOKUP(Q$2,Banco!$A$1:$AZ$2,2,FALSE),FALSE)</f>
        <v>0</v>
      </c>
      <c r="R166" s="25">
        <f>VLOOKUP($C166,Banco!$A$3:$AZ$322,HLOOKUP(R$2,Banco!$A$1:$AZ$2,2,FALSE),FALSE)</f>
        <v>0</v>
      </c>
      <c r="S166" s="25">
        <f>VLOOKUP($C166,Banco!$A$3:$AZ$322,HLOOKUP(S$2,Banco!$A$1:$AZ$2,2,FALSE),FALSE)</f>
        <v>6</v>
      </c>
      <c r="T166" s="25">
        <f>VLOOKUP($C166,Banco!$A$3:$AZ$322,HLOOKUP(T$2,Banco!$A$1:$AZ$2,2,FALSE),FALSE)</f>
        <v>9</v>
      </c>
      <c r="U166" s="25" t="str">
        <f>VLOOKUP($C166,Banco!$A$3:$AZ$322,HLOOKUP(U$2,Banco!$A$1:$AZ$2,2,FALSE),FALSE)</f>
        <v>-</v>
      </c>
      <c r="V166" s="25">
        <f>VLOOKUP($C166,Banco!$A$3:$AZ$322,HLOOKUP(V$2,Banco!$A$1:$AZ$2,2,FALSE),FALSE)</f>
        <v>0</v>
      </c>
      <c r="W166" s="25">
        <f>VLOOKUP($C166,Banco!$A$3:$AZ$322,HLOOKUP(W$2,Banco!$A$1:$AZ$2,2,FALSE),FALSE)</f>
        <v>0</v>
      </c>
      <c r="X166" s="25">
        <f>VLOOKUP($C166,Banco!$A$3:$AZ$322,HLOOKUP(X$2,Banco!$A$1:$AZ$2,2,FALSE),FALSE)</f>
        <v>1</v>
      </c>
      <c r="Y166" s="68">
        <f>VLOOKUP($C166,Banco!$A$3:$AZ$322,HLOOKUP(Y$2,Banco!$A$1:$AZ$2,2,FALSE),FALSE)</f>
        <v>0</v>
      </c>
      <c r="Z166" s="68">
        <f>VLOOKUP($C166,Banco!$A$3:$AZ$322,HLOOKUP(Z$2,Banco!$A$1:$AZ$2,2,FALSE),FALSE)</f>
        <v>0</v>
      </c>
      <c r="AA166" s="68" t="str">
        <f>VLOOKUP($C166,Banco!$A$3:$AZ$322,HLOOKUP(AA$2,Banco!$A$1:$AZ$2,2,FALSE),FALSE)</f>
        <v>-</v>
      </c>
      <c r="AB166" s="68">
        <f>VLOOKUP($C166,Banco!$A$3:$AZ$322,HLOOKUP(AB$2,Banco!$A$1:$AZ$2,2,FALSE),FALSE)</f>
        <v>1</v>
      </c>
      <c r="AC166" s="68">
        <f>VLOOKUP($C166,Banco!$A$3:$AZ$322,HLOOKUP(AC$2,Banco!$A$1:$AZ$2,2,FALSE),FALSE)</f>
        <v>2</v>
      </c>
      <c r="AD166" s="68">
        <f>VLOOKUP($C166,Banco!$A$3:$AZ$322,HLOOKUP(AD$2,Banco!$A$1:$AZ$2,2,FALSE),FALSE)</f>
        <v>0</v>
      </c>
      <c r="AE166" s="68" t="str">
        <f>VLOOKUP($C166,Banco!$A$3:$AZ$322,HLOOKUP(AE$2,Banco!$A$1:$AZ$2,2,FALSE),FALSE)</f>
        <v>X</v>
      </c>
      <c r="AF166" s="68">
        <f>VLOOKUP($C166,Banco!$A$3:$AZ$322,HLOOKUP(AF$2,Banco!$A$1:$AZ$2,2,FALSE),FALSE)</f>
        <v>0</v>
      </c>
      <c r="AG166" s="68">
        <f>VLOOKUP($C166,Banco!$A$3:$AZ$322,HLOOKUP(AG$2,Banco!$A$1:$AZ$2,2,FALSE),FALSE)</f>
        <v>0</v>
      </c>
    </row>
    <row r="167" spans="1:33" x14ac:dyDescent="0.2">
      <c r="A167" s="420"/>
      <c r="B167" s="413"/>
      <c r="C167" s="169" t="s">
        <v>67</v>
      </c>
      <c r="D167" s="198" t="s">
        <v>477</v>
      </c>
      <c r="E167" s="28">
        <f>VLOOKUP($C167,Banco!$A$3:$AZ$322,HLOOKUP(E$2,Banco!$A$1:$AZ$2,2,FALSE),FALSE)</f>
        <v>36244</v>
      </c>
      <c r="F167" s="28">
        <f>VLOOKUP($C167,Banco!$A$3:$AZ$322,HLOOKUP(F$2,Banco!$A$1:$AZ$2,2,FALSE),FALSE)</f>
        <v>27600</v>
      </c>
      <c r="G167" s="28">
        <f>VLOOKUP($C167,Banco!$A$3:$AZ$322,HLOOKUP(G$2,Banco!$A$1:$AZ$2,2,FALSE),FALSE)</f>
        <v>27600</v>
      </c>
      <c r="H167" s="125">
        <f>VLOOKUP($C167,Banco!$A$3:$AZ$322,HLOOKUP(H$2,Banco!$A$1:$AZ$2,2,FALSE),FALSE)</f>
        <v>0.76150535261008723</v>
      </c>
      <c r="I167" s="28">
        <f>VLOOKUP($C167,Banco!$A$3:$AZ$322,HLOOKUP(I$2,Banco!$A$1:$AZ$2,2,FALSE),FALSE)</f>
        <v>18</v>
      </c>
      <c r="J167" s="28">
        <f>VLOOKUP($C167,Banco!$A$3:$AZ$322,HLOOKUP(J$2,Banco!$A$1:$AZ$2,2,FALSE),FALSE)</f>
        <v>8</v>
      </c>
      <c r="K167" s="28">
        <f>VLOOKUP($C167,Banco!$A$3:$AZ$322,HLOOKUP(K$2,Banco!$A$1:$AZ$2,2,FALSE),FALSE)</f>
        <v>4</v>
      </c>
      <c r="L167" s="28">
        <f>VLOOKUP($C167,Banco!$A$3:$AZ$322,HLOOKUP(L$2,Banco!$A$1:$AZ$2,2,FALSE),FALSE)</f>
        <v>0</v>
      </c>
      <c r="M167" s="125">
        <f>VLOOKUP($C167,Banco!$A$3:$AZ$322,HLOOKUP(M$2,Banco!$A$1:$AZ$2,2,FALSE),FALSE)</f>
        <v>1</v>
      </c>
      <c r="N167" s="28">
        <f>VLOOKUP($C167,Banco!$A$3:$AZ$322,HLOOKUP(N$2,Banco!$A$1:$AZ$2,2,FALSE),FALSE)</f>
        <v>0</v>
      </c>
      <c r="O167" s="28">
        <f>VLOOKUP($C167,Banco!$A$3:$AZ$322,HLOOKUP(O$2,Banco!$A$1:$AZ$2,2,FALSE),FALSE)</f>
        <v>0</v>
      </c>
      <c r="P167" s="28">
        <f>VLOOKUP($C167,Banco!$A$3:$AZ$322,HLOOKUP(P$2,Banco!$A$1:$AZ$2,2,FALSE),FALSE)</f>
        <v>8</v>
      </c>
      <c r="Q167" s="28">
        <f>VLOOKUP($C167,Banco!$A$3:$AZ$322,HLOOKUP(Q$2,Banco!$A$1:$AZ$2,2,FALSE),FALSE)</f>
        <v>3</v>
      </c>
      <c r="R167" s="28">
        <f>VLOOKUP($C167,Banco!$A$3:$AZ$322,HLOOKUP(R$2,Banco!$A$1:$AZ$2,2,FALSE),FALSE)</f>
        <v>2</v>
      </c>
      <c r="S167" s="28">
        <f>VLOOKUP($C167,Banco!$A$3:$AZ$322,HLOOKUP(S$2,Banco!$A$1:$AZ$2,2,FALSE),FALSE)</f>
        <v>88</v>
      </c>
      <c r="T167" s="28">
        <f>VLOOKUP($C167,Banco!$A$3:$AZ$322,HLOOKUP(T$2,Banco!$A$1:$AZ$2,2,FALSE),FALSE)</f>
        <v>53</v>
      </c>
      <c r="U167" s="28" t="str">
        <f>VLOOKUP($C167,Banco!$A$3:$AZ$322,HLOOKUP(U$2,Banco!$A$1:$AZ$2,2,FALSE),FALSE)</f>
        <v>-</v>
      </c>
      <c r="V167" s="28">
        <f>VLOOKUP($C167,Banco!$A$3:$AZ$322,HLOOKUP(V$2,Banco!$A$1:$AZ$2,2,FALSE),FALSE)</f>
        <v>0</v>
      </c>
      <c r="W167" s="28">
        <f>VLOOKUP($C167,Banco!$A$3:$AZ$322,HLOOKUP(W$2,Banco!$A$1:$AZ$2,2,FALSE),FALSE)</f>
        <v>0</v>
      </c>
      <c r="X167" s="28">
        <f>VLOOKUP($C167,Banco!$A$3:$AZ$322,HLOOKUP(X$2,Banco!$A$1:$AZ$2,2,FALSE),FALSE)</f>
        <v>0</v>
      </c>
      <c r="Y167" s="74" t="str">
        <f>VLOOKUP($C167,Banco!$A$3:$AZ$322,HLOOKUP(Y$2,Banco!$A$1:$AZ$2,2,FALSE),FALSE)</f>
        <v>-</v>
      </c>
      <c r="Z167" s="74">
        <f>VLOOKUP($C167,Banco!$A$3:$AZ$322,HLOOKUP(Z$2,Banco!$A$1:$AZ$2,2,FALSE),FALSE)</f>
        <v>0</v>
      </c>
      <c r="AA167" s="74" t="str">
        <f>VLOOKUP($C167,Banco!$A$3:$AZ$322,HLOOKUP(AA$2,Banco!$A$1:$AZ$2,2,FALSE),FALSE)</f>
        <v>CAPS I</v>
      </c>
      <c r="AB167" s="74">
        <f>VLOOKUP($C167,Banco!$A$3:$AZ$322,HLOOKUP(AB$2,Banco!$A$1:$AZ$2,2,FALSE),FALSE)</f>
        <v>0</v>
      </c>
      <c r="AC167" s="74">
        <f>VLOOKUP($C167,Banco!$A$3:$AZ$322,HLOOKUP(AC$2,Banco!$A$1:$AZ$2,2,FALSE),FALSE)</f>
        <v>0</v>
      </c>
      <c r="AD167" s="74">
        <f>VLOOKUP($C167,Banco!$A$3:$AZ$322,HLOOKUP(AD$2,Banco!$A$1:$AZ$2,2,FALSE),FALSE)</f>
        <v>1</v>
      </c>
      <c r="AE167" s="74" t="str">
        <f>VLOOKUP($C167,Banco!$A$3:$AZ$322,HLOOKUP(AE$2,Banco!$A$1:$AZ$2,2,FALSE),FALSE)</f>
        <v>X</v>
      </c>
      <c r="AF167" s="74">
        <f>VLOOKUP($C167,Banco!$A$3:$AZ$322,HLOOKUP(AF$2,Banco!$A$1:$AZ$2,2,FALSE),FALSE)</f>
        <v>0</v>
      </c>
      <c r="AG167" s="74">
        <f>VLOOKUP($C167,Banco!$A$3:$AZ$322,HLOOKUP(AG$2,Banco!$A$1:$AZ$2,2,FALSE),FALSE)</f>
        <v>0</v>
      </c>
    </row>
    <row r="168" spans="1:33" x14ac:dyDescent="0.2">
      <c r="A168" s="420"/>
      <c r="B168" s="413"/>
      <c r="C168" s="162" t="s">
        <v>71</v>
      </c>
      <c r="D168" s="198" t="s">
        <v>476</v>
      </c>
      <c r="E168" s="25">
        <f>VLOOKUP($C168,Banco!$A$3:$AZ$322,HLOOKUP(E$2,Banco!$A$1:$AZ$2,2,FALSE),FALSE)</f>
        <v>22848</v>
      </c>
      <c r="F168" s="25">
        <f>VLOOKUP($C168,Banco!$A$3:$AZ$322,HLOOKUP(F$2,Banco!$A$1:$AZ$2,2,FALSE),FALSE)</f>
        <v>13800</v>
      </c>
      <c r="G168" s="25">
        <f>VLOOKUP($C168,Banco!$A$3:$AZ$322,HLOOKUP(G$2,Banco!$A$1:$AZ$2,2,FALSE),FALSE)</f>
        <v>13800</v>
      </c>
      <c r="H168" s="115">
        <f>VLOOKUP($C168,Banco!$A$3:$AZ$322,HLOOKUP(H$2,Banco!$A$1:$AZ$2,2,FALSE),FALSE)</f>
        <v>0.60399159663865543</v>
      </c>
      <c r="I168" s="25">
        <f>VLOOKUP($C168,Banco!$A$3:$AZ$322,HLOOKUP(I$2,Banco!$A$1:$AZ$2,2,FALSE),FALSE)</f>
        <v>11</v>
      </c>
      <c r="J168" s="25">
        <f>VLOOKUP($C168,Banco!$A$3:$AZ$322,HLOOKUP(J$2,Banco!$A$1:$AZ$2,2,FALSE),FALSE)</f>
        <v>4</v>
      </c>
      <c r="K168" s="25">
        <f>VLOOKUP($C168,Banco!$A$3:$AZ$322,HLOOKUP(K$2,Banco!$A$1:$AZ$2,2,FALSE),FALSE)</f>
        <v>1</v>
      </c>
      <c r="L168" s="25">
        <f>VLOOKUP($C168,Banco!$A$3:$AZ$322,HLOOKUP(L$2,Banco!$A$1:$AZ$2,2,FALSE),FALSE)</f>
        <v>0</v>
      </c>
      <c r="M168" s="115">
        <f>VLOOKUP($C168,Banco!$A$3:$AZ$322,HLOOKUP(M$2,Banco!$A$1:$AZ$2,2,FALSE),FALSE)</f>
        <v>1</v>
      </c>
      <c r="N168" s="25">
        <f>VLOOKUP($C168,Banco!$A$3:$AZ$322,HLOOKUP(N$2,Banco!$A$1:$AZ$2,2,FALSE),FALSE)</f>
        <v>0</v>
      </c>
      <c r="O168" s="25">
        <f>VLOOKUP($C168,Banco!$A$3:$AZ$322,HLOOKUP(O$2,Banco!$A$1:$AZ$2,2,FALSE),FALSE)</f>
        <v>0</v>
      </c>
      <c r="P168" s="25">
        <f>VLOOKUP($C168,Banco!$A$3:$AZ$322,HLOOKUP(P$2,Banco!$A$1:$AZ$2,2,FALSE),FALSE)</f>
        <v>3</v>
      </c>
      <c r="Q168" s="25">
        <f>VLOOKUP($C168,Banco!$A$3:$AZ$322,HLOOKUP(Q$2,Banco!$A$1:$AZ$2,2,FALSE),FALSE)</f>
        <v>0</v>
      </c>
      <c r="R168" s="25">
        <f>VLOOKUP($C168,Banco!$A$3:$AZ$322,HLOOKUP(R$2,Banco!$A$1:$AZ$2,2,FALSE),FALSE)</f>
        <v>0</v>
      </c>
      <c r="S168" s="25">
        <f>VLOOKUP($C168,Banco!$A$3:$AZ$322,HLOOKUP(S$2,Banco!$A$1:$AZ$2,2,FALSE),FALSE)</f>
        <v>56</v>
      </c>
      <c r="T168" s="25">
        <f>VLOOKUP($C168,Banco!$A$3:$AZ$322,HLOOKUP(T$2,Banco!$A$1:$AZ$2,2,FALSE),FALSE)</f>
        <v>23</v>
      </c>
      <c r="U168" s="25" t="str">
        <f>VLOOKUP($C168,Banco!$A$3:$AZ$322,HLOOKUP(U$2,Banco!$A$1:$AZ$2,2,FALSE),FALSE)</f>
        <v>-</v>
      </c>
      <c r="V168" s="25">
        <f>VLOOKUP($C168,Banco!$A$3:$AZ$322,HLOOKUP(V$2,Banco!$A$1:$AZ$2,2,FALSE),FALSE)</f>
        <v>0</v>
      </c>
      <c r="W168" s="25">
        <f>VLOOKUP($C168,Banco!$A$3:$AZ$322,HLOOKUP(W$2,Banco!$A$1:$AZ$2,2,FALSE),FALSE)</f>
        <v>0</v>
      </c>
      <c r="X168" s="25">
        <f>VLOOKUP($C168,Banco!$A$3:$AZ$322,HLOOKUP(X$2,Banco!$A$1:$AZ$2,2,FALSE),FALSE)</f>
        <v>0</v>
      </c>
      <c r="Y168" s="68" t="str">
        <f>VLOOKUP($C168,Banco!$A$3:$AZ$322,HLOOKUP(Y$2,Banco!$A$1:$AZ$2,2,FALSE),FALSE)</f>
        <v>-</v>
      </c>
      <c r="Z168" s="68">
        <f>VLOOKUP($C168,Banco!$A$3:$AZ$322,HLOOKUP(Z$2,Banco!$A$1:$AZ$2,2,FALSE),FALSE)</f>
        <v>0</v>
      </c>
      <c r="AA168" s="68" t="str">
        <f>VLOOKUP($C168,Banco!$A$3:$AZ$322,HLOOKUP(AA$2,Banco!$A$1:$AZ$2,2,FALSE),FALSE)</f>
        <v>CAPS I</v>
      </c>
      <c r="AB168" s="68">
        <f>VLOOKUP($C168,Banco!$A$3:$AZ$322,HLOOKUP(AB$2,Banco!$A$1:$AZ$2,2,FALSE),FALSE)</f>
        <v>0</v>
      </c>
      <c r="AC168" s="68">
        <f>VLOOKUP($C168,Banco!$A$3:$AZ$322,HLOOKUP(AC$2,Banco!$A$1:$AZ$2,2,FALSE),FALSE)</f>
        <v>0</v>
      </c>
      <c r="AD168" s="68">
        <f>VLOOKUP($C168,Banco!$A$3:$AZ$322,HLOOKUP(AD$2,Banco!$A$1:$AZ$2,2,FALSE),FALSE)</f>
        <v>0</v>
      </c>
      <c r="AE168" s="68" t="str">
        <f>VLOOKUP($C168,Banco!$A$3:$AZ$322,HLOOKUP(AE$2,Banco!$A$1:$AZ$2,2,FALSE),FALSE)</f>
        <v>X</v>
      </c>
      <c r="AF168" s="68">
        <f>VLOOKUP($C168,Banco!$A$3:$AZ$322,HLOOKUP(AF$2,Banco!$A$1:$AZ$2,2,FALSE),FALSE)</f>
        <v>0</v>
      </c>
      <c r="AG168" s="68">
        <f>VLOOKUP($C168,Banco!$A$3:$AZ$322,HLOOKUP(AG$2,Banco!$A$1:$AZ$2,2,FALSE),FALSE)</f>
        <v>0</v>
      </c>
    </row>
    <row r="169" spans="1:33" ht="25.5" x14ac:dyDescent="0.2">
      <c r="A169" s="420"/>
      <c r="B169" s="413"/>
      <c r="C169" s="169" t="s">
        <v>73</v>
      </c>
      <c r="D169" s="198" t="s">
        <v>476</v>
      </c>
      <c r="E169" s="28">
        <f>VLOOKUP($C169,Banco!$A$3:$AZ$322,HLOOKUP(E$2,Banco!$A$1:$AZ$2,2,FALSE),FALSE)</f>
        <v>10861</v>
      </c>
      <c r="F169" s="28">
        <f>VLOOKUP($C169,Banco!$A$3:$AZ$322,HLOOKUP(F$2,Banco!$A$1:$AZ$2,2,FALSE),FALSE)</f>
        <v>10350</v>
      </c>
      <c r="G169" s="28">
        <f>VLOOKUP($C169,Banco!$A$3:$AZ$322,HLOOKUP(G$2,Banco!$A$1:$AZ$2,2,FALSE),FALSE)</f>
        <v>10350</v>
      </c>
      <c r="H169" s="125">
        <f>VLOOKUP($C169,Banco!$A$3:$AZ$322,HLOOKUP(H$2,Banco!$A$1:$AZ$2,2,FALSE),FALSE)</f>
        <v>0.95295092532915937</v>
      </c>
      <c r="I169" s="28">
        <f>VLOOKUP($C169,Banco!$A$3:$AZ$322,HLOOKUP(I$2,Banco!$A$1:$AZ$2,2,FALSE),FALSE)</f>
        <v>5</v>
      </c>
      <c r="J169" s="28">
        <f>VLOOKUP($C169,Banco!$A$3:$AZ$322,HLOOKUP(J$2,Banco!$A$1:$AZ$2,2,FALSE),FALSE)</f>
        <v>3</v>
      </c>
      <c r="K169" s="28">
        <f>VLOOKUP($C169,Banco!$A$3:$AZ$322,HLOOKUP(K$2,Banco!$A$1:$AZ$2,2,FALSE),FALSE)</f>
        <v>2</v>
      </c>
      <c r="L169" s="28">
        <f>VLOOKUP($C169,Banco!$A$3:$AZ$322,HLOOKUP(L$2,Banco!$A$1:$AZ$2,2,FALSE),FALSE)</f>
        <v>0</v>
      </c>
      <c r="M169" s="125">
        <f>VLOOKUP($C169,Banco!$A$3:$AZ$322,HLOOKUP(M$2,Banco!$A$1:$AZ$2,2,FALSE),FALSE)</f>
        <v>1</v>
      </c>
      <c r="N169" s="28">
        <f>VLOOKUP($C169,Banco!$A$3:$AZ$322,HLOOKUP(N$2,Banco!$A$1:$AZ$2,2,FALSE),FALSE)</f>
        <v>0</v>
      </c>
      <c r="O169" s="28">
        <f>VLOOKUP($C169,Banco!$A$3:$AZ$322,HLOOKUP(O$2,Banco!$A$1:$AZ$2,2,FALSE),FALSE)</f>
        <v>0</v>
      </c>
      <c r="P169" s="28">
        <f>VLOOKUP($C169,Banco!$A$3:$AZ$322,HLOOKUP(P$2,Banco!$A$1:$AZ$2,2,FALSE),FALSE)</f>
        <v>3</v>
      </c>
      <c r="Q169" s="28">
        <f>VLOOKUP($C169,Banco!$A$3:$AZ$322,HLOOKUP(Q$2,Banco!$A$1:$AZ$2,2,FALSE),FALSE)</f>
        <v>1</v>
      </c>
      <c r="R169" s="28">
        <f>VLOOKUP($C169,Banco!$A$3:$AZ$322,HLOOKUP(R$2,Banco!$A$1:$AZ$2,2,FALSE),FALSE)</f>
        <v>1</v>
      </c>
      <c r="S169" s="28">
        <f>VLOOKUP($C169,Banco!$A$3:$AZ$322,HLOOKUP(S$2,Banco!$A$1:$AZ$2,2,FALSE),FALSE)</f>
        <v>26</v>
      </c>
      <c r="T169" s="28">
        <f>VLOOKUP($C169,Banco!$A$3:$AZ$322,HLOOKUP(T$2,Banco!$A$1:$AZ$2,2,FALSE),FALSE)</f>
        <v>20</v>
      </c>
      <c r="U169" s="28" t="str">
        <f>VLOOKUP($C169,Banco!$A$3:$AZ$322,HLOOKUP(U$2,Banco!$A$1:$AZ$2,2,FALSE),FALSE)</f>
        <v>-</v>
      </c>
      <c r="V169" s="28">
        <f>VLOOKUP($C169,Banco!$A$3:$AZ$322,HLOOKUP(V$2,Banco!$A$1:$AZ$2,2,FALSE),FALSE)</f>
        <v>0</v>
      </c>
      <c r="W169" s="28">
        <f>VLOOKUP($C169,Banco!$A$3:$AZ$322,HLOOKUP(W$2,Banco!$A$1:$AZ$2,2,FALSE),FALSE)</f>
        <v>1</v>
      </c>
      <c r="X169" s="28">
        <f>VLOOKUP($C169,Banco!$A$3:$AZ$322,HLOOKUP(X$2,Banco!$A$1:$AZ$2,2,FALSE),FALSE)</f>
        <v>0</v>
      </c>
      <c r="Y169" s="74" t="str">
        <f>VLOOKUP($C169,Banco!$A$3:$AZ$322,HLOOKUP(Y$2,Banco!$A$1:$AZ$2,2,FALSE),FALSE)</f>
        <v>-</v>
      </c>
      <c r="Z169" s="74" t="str">
        <f>VLOOKUP($C169,Banco!$A$3:$AZ$322,HLOOKUP(Z$2,Banco!$A$1:$AZ$2,2,FALSE),FALSE)</f>
        <v>X</v>
      </c>
      <c r="AA169" s="74" t="str">
        <f>VLOOKUP($C169,Banco!$A$3:$AZ$322,HLOOKUP(AA$2,Banco!$A$1:$AZ$2,2,FALSE),FALSE)</f>
        <v>Encaminha p/ Água Doce</v>
      </c>
      <c r="AB169" s="74">
        <f>VLOOKUP($C169,Banco!$A$3:$AZ$322,HLOOKUP(AB$2,Banco!$A$1:$AZ$2,2,FALSE),FALSE)</f>
        <v>2</v>
      </c>
      <c r="AC169" s="74">
        <f>VLOOKUP($C169,Banco!$A$3:$AZ$322,HLOOKUP(AC$2,Banco!$A$1:$AZ$2,2,FALSE),FALSE)</f>
        <v>0</v>
      </c>
      <c r="AD169" s="74">
        <f>VLOOKUP($C169,Banco!$A$3:$AZ$322,HLOOKUP(AD$2,Banco!$A$1:$AZ$2,2,FALSE),FALSE)</f>
        <v>0</v>
      </c>
      <c r="AE169" s="74" t="str">
        <f>VLOOKUP($C169,Banco!$A$3:$AZ$322,HLOOKUP(AE$2,Banco!$A$1:$AZ$2,2,FALSE),FALSE)</f>
        <v>X</v>
      </c>
      <c r="AF169" s="74">
        <f>VLOOKUP($C169,Banco!$A$3:$AZ$322,HLOOKUP(AF$2,Banco!$A$1:$AZ$2,2,FALSE),FALSE)</f>
        <v>0</v>
      </c>
      <c r="AG169" s="74">
        <f>VLOOKUP($C169,Banco!$A$3:$AZ$322,HLOOKUP(AG$2,Banco!$A$1:$AZ$2,2,FALSE),FALSE)</f>
        <v>0</v>
      </c>
    </row>
    <row r="170" spans="1:33" x14ac:dyDescent="0.2">
      <c r="A170" s="420"/>
      <c r="B170" s="413"/>
      <c r="C170" s="162" t="s">
        <v>75</v>
      </c>
      <c r="D170" s="198" t="s">
        <v>477</v>
      </c>
      <c r="E170" s="25">
        <f>VLOOKUP($C170,Banco!$A$3:$AZ$322,HLOOKUP(E$2,Banco!$A$1:$AZ$2,2,FALSE),FALSE)</f>
        <v>2728</v>
      </c>
      <c r="F170" s="25">
        <f>VLOOKUP($C170,Banco!$A$3:$AZ$322,HLOOKUP(F$2,Banco!$A$1:$AZ$2,2,FALSE),FALSE)</f>
        <v>3450</v>
      </c>
      <c r="G170" s="25">
        <f>VLOOKUP($C170,Banco!$A$3:$AZ$322,HLOOKUP(G$2,Banco!$A$1:$AZ$2,2,FALSE),FALSE)</f>
        <v>2728</v>
      </c>
      <c r="H170" s="115">
        <f>VLOOKUP($C170,Banco!$A$3:$AZ$322,HLOOKUP(H$2,Banco!$A$1:$AZ$2,2,FALSE),FALSE)</f>
        <v>1</v>
      </c>
      <c r="I170" s="25">
        <f>VLOOKUP($C170,Banco!$A$3:$AZ$322,HLOOKUP(I$2,Banco!$A$1:$AZ$2,2,FALSE),FALSE)</f>
        <v>1</v>
      </c>
      <c r="J170" s="25">
        <f>VLOOKUP($C170,Banco!$A$3:$AZ$322,HLOOKUP(J$2,Banco!$A$1:$AZ$2,2,FALSE),FALSE)</f>
        <v>1</v>
      </c>
      <c r="K170" s="25">
        <f>VLOOKUP($C170,Banco!$A$3:$AZ$322,HLOOKUP(K$2,Banco!$A$1:$AZ$2,2,FALSE),FALSE)</f>
        <v>1</v>
      </c>
      <c r="L170" s="25">
        <f>VLOOKUP($C170,Banco!$A$3:$AZ$322,HLOOKUP(L$2,Banco!$A$1:$AZ$2,2,FALSE),FALSE)</f>
        <v>0</v>
      </c>
      <c r="M170" s="115">
        <f>VLOOKUP($C170,Banco!$A$3:$AZ$322,HLOOKUP(M$2,Banco!$A$1:$AZ$2,2,FALSE),FALSE)</f>
        <v>1</v>
      </c>
      <c r="N170" s="25">
        <f>VLOOKUP($C170,Banco!$A$3:$AZ$322,HLOOKUP(N$2,Banco!$A$1:$AZ$2,2,FALSE),FALSE)</f>
        <v>0</v>
      </c>
      <c r="O170" s="25">
        <f>VLOOKUP($C170,Banco!$A$3:$AZ$322,HLOOKUP(O$2,Banco!$A$1:$AZ$2,2,FALSE),FALSE)</f>
        <v>0</v>
      </c>
      <c r="P170" s="25">
        <f>VLOOKUP($C170,Banco!$A$3:$AZ$322,HLOOKUP(P$2,Banco!$A$1:$AZ$2,2,FALSE),FALSE)</f>
        <v>1</v>
      </c>
      <c r="Q170" s="25">
        <f>VLOOKUP($C170,Banco!$A$3:$AZ$322,HLOOKUP(Q$2,Banco!$A$1:$AZ$2,2,FALSE),FALSE)</f>
        <v>0</v>
      </c>
      <c r="R170" s="25">
        <f>VLOOKUP($C170,Banco!$A$3:$AZ$322,HLOOKUP(R$2,Banco!$A$1:$AZ$2,2,FALSE),FALSE)</f>
        <v>0</v>
      </c>
      <c r="S170" s="25">
        <f>VLOOKUP($C170,Banco!$A$3:$AZ$322,HLOOKUP(S$2,Banco!$A$1:$AZ$2,2,FALSE),FALSE)</f>
        <v>7</v>
      </c>
      <c r="T170" s="25">
        <f>VLOOKUP($C170,Banco!$A$3:$AZ$322,HLOOKUP(T$2,Banco!$A$1:$AZ$2,2,FALSE),FALSE)</f>
        <v>7</v>
      </c>
      <c r="U170" s="25" t="str">
        <f>VLOOKUP($C170,Banco!$A$3:$AZ$322,HLOOKUP(U$2,Banco!$A$1:$AZ$2,2,FALSE),FALSE)</f>
        <v>-</v>
      </c>
      <c r="V170" s="25">
        <f>VLOOKUP($C170,Banco!$A$3:$AZ$322,HLOOKUP(V$2,Banco!$A$1:$AZ$2,2,FALSE),FALSE)</f>
        <v>0</v>
      </c>
      <c r="W170" s="25">
        <f>VLOOKUP($C170,Banco!$A$3:$AZ$322,HLOOKUP(W$2,Banco!$A$1:$AZ$2,2,FALSE),FALSE)</f>
        <v>0</v>
      </c>
      <c r="X170" s="25">
        <f>VLOOKUP($C170,Banco!$A$3:$AZ$322,HLOOKUP(X$2,Banco!$A$1:$AZ$2,2,FALSE),FALSE)</f>
        <v>1</v>
      </c>
      <c r="Y170" s="68" t="str">
        <f>VLOOKUP($C170,Banco!$A$3:$AZ$322,HLOOKUP(Y$2,Banco!$A$1:$AZ$2,2,FALSE),FALSE)</f>
        <v>Ref. Lages</v>
      </c>
      <c r="Z170" s="68">
        <f>VLOOKUP($C170,Banco!$A$3:$AZ$322,HLOOKUP(Z$2,Banco!$A$1:$AZ$2,2,FALSE),FALSE)</f>
        <v>0</v>
      </c>
      <c r="AA170" s="68" t="str">
        <f>VLOOKUP($C170,Banco!$A$3:$AZ$322,HLOOKUP(AA$2,Banco!$A$1:$AZ$2,2,FALSE),FALSE)</f>
        <v>-</v>
      </c>
      <c r="AB170" s="68">
        <f>VLOOKUP($C170,Banco!$A$3:$AZ$322,HLOOKUP(AB$2,Banco!$A$1:$AZ$2,2,FALSE),FALSE)</f>
        <v>1</v>
      </c>
      <c r="AC170" s="68">
        <f>VLOOKUP($C170,Banco!$A$3:$AZ$322,HLOOKUP(AC$2,Banco!$A$1:$AZ$2,2,FALSE),FALSE)</f>
        <v>0</v>
      </c>
      <c r="AD170" s="68">
        <f>VLOOKUP($C170,Banco!$A$3:$AZ$322,HLOOKUP(AD$2,Banco!$A$1:$AZ$2,2,FALSE),FALSE)</f>
        <v>0</v>
      </c>
      <c r="AE170" s="68" t="str">
        <f>VLOOKUP($C170,Banco!$A$3:$AZ$322,HLOOKUP(AE$2,Banco!$A$1:$AZ$2,2,FALSE),FALSE)</f>
        <v>X</v>
      </c>
      <c r="AF170" s="68">
        <f>VLOOKUP($C170,Banco!$A$3:$AZ$322,HLOOKUP(AF$2,Banco!$A$1:$AZ$2,2,FALSE),FALSE)</f>
        <v>0</v>
      </c>
      <c r="AG170" s="68">
        <f>VLOOKUP($C170,Banco!$A$3:$AZ$322,HLOOKUP(AG$2,Banco!$A$1:$AZ$2,2,FALSE),FALSE)</f>
        <v>0</v>
      </c>
    </row>
    <row r="171" spans="1:33" x14ac:dyDescent="0.2">
      <c r="A171" s="420"/>
      <c r="B171" s="413"/>
      <c r="C171" s="169" t="s">
        <v>96</v>
      </c>
      <c r="D171" s="198" t="s">
        <v>476</v>
      </c>
      <c r="E171" s="28">
        <f>VLOOKUP($C171,Banco!$A$3:$AZ$322,HLOOKUP(E$2,Banco!$A$1:$AZ$2,2,FALSE),FALSE)</f>
        <v>4412</v>
      </c>
      <c r="F171" s="28">
        <f>VLOOKUP($C171,Banco!$A$3:$AZ$322,HLOOKUP(F$2,Banco!$A$1:$AZ$2,2,FALSE),FALSE)</f>
        <v>6900</v>
      </c>
      <c r="G171" s="28">
        <f>VLOOKUP($C171,Banco!$A$3:$AZ$322,HLOOKUP(G$2,Banco!$A$1:$AZ$2,2,FALSE),FALSE)</f>
        <v>4412</v>
      </c>
      <c r="H171" s="125">
        <f>VLOOKUP($C171,Banco!$A$3:$AZ$322,HLOOKUP(H$2,Banco!$A$1:$AZ$2,2,FALSE),FALSE)</f>
        <v>1</v>
      </c>
      <c r="I171" s="28">
        <f>VLOOKUP($C171,Banco!$A$3:$AZ$322,HLOOKUP(I$2,Banco!$A$1:$AZ$2,2,FALSE),FALSE)</f>
        <v>2</v>
      </c>
      <c r="J171" s="28">
        <f>VLOOKUP($C171,Banco!$A$3:$AZ$322,HLOOKUP(J$2,Banco!$A$1:$AZ$2,2,FALSE),FALSE)</f>
        <v>2</v>
      </c>
      <c r="K171" s="28">
        <f>VLOOKUP($C171,Banco!$A$3:$AZ$322,HLOOKUP(K$2,Banco!$A$1:$AZ$2,2,FALSE),FALSE)</f>
        <v>2</v>
      </c>
      <c r="L171" s="28">
        <f>VLOOKUP($C171,Banco!$A$3:$AZ$322,HLOOKUP(L$2,Banco!$A$1:$AZ$2,2,FALSE),FALSE)</f>
        <v>0</v>
      </c>
      <c r="M171" s="125">
        <f>VLOOKUP($C171,Banco!$A$3:$AZ$322,HLOOKUP(M$2,Banco!$A$1:$AZ$2,2,FALSE),FALSE)</f>
        <v>1</v>
      </c>
      <c r="N171" s="28">
        <f>VLOOKUP($C171,Banco!$A$3:$AZ$322,HLOOKUP(N$2,Banco!$A$1:$AZ$2,2,FALSE),FALSE)</f>
        <v>0</v>
      </c>
      <c r="O171" s="28">
        <f>VLOOKUP($C171,Banco!$A$3:$AZ$322,HLOOKUP(O$2,Banco!$A$1:$AZ$2,2,FALSE),FALSE)</f>
        <v>0</v>
      </c>
      <c r="P171" s="28">
        <f>VLOOKUP($C171,Banco!$A$3:$AZ$322,HLOOKUP(P$2,Banco!$A$1:$AZ$2,2,FALSE),FALSE)</f>
        <v>2</v>
      </c>
      <c r="Q171" s="28">
        <f>VLOOKUP($C171,Banco!$A$3:$AZ$322,HLOOKUP(Q$2,Banco!$A$1:$AZ$2,2,FALSE),FALSE)</f>
        <v>0</v>
      </c>
      <c r="R171" s="28">
        <f>VLOOKUP($C171,Banco!$A$3:$AZ$322,HLOOKUP(R$2,Banco!$A$1:$AZ$2,2,FALSE),FALSE)</f>
        <v>0</v>
      </c>
      <c r="S171" s="28">
        <f>VLOOKUP($C171,Banco!$A$3:$AZ$322,HLOOKUP(S$2,Banco!$A$1:$AZ$2,2,FALSE),FALSE)</f>
        <v>11</v>
      </c>
      <c r="T171" s="28">
        <f>VLOOKUP($C171,Banco!$A$3:$AZ$322,HLOOKUP(T$2,Banco!$A$1:$AZ$2,2,FALSE),FALSE)</f>
        <v>10</v>
      </c>
      <c r="U171" s="28" t="str">
        <f>VLOOKUP($C171,Banco!$A$3:$AZ$322,HLOOKUP(U$2,Banco!$A$1:$AZ$2,2,FALSE),FALSE)</f>
        <v>-</v>
      </c>
      <c r="V171" s="28">
        <f>VLOOKUP($C171,Banco!$A$3:$AZ$322,HLOOKUP(V$2,Banco!$A$1:$AZ$2,2,FALSE),FALSE)</f>
        <v>0</v>
      </c>
      <c r="W171" s="28">
        <f>VLOOKUP($C171,Banco!$A$3:$AZ$322,HLOOKUP(W$2,Banco!$A$1:$AZ$2,2,FALSE),FALSE)</f>
        <v>0</v>
      </c>
      <c r="X171" s="28">
        <f>VLOOKUP($C171,Banco!$A$3:$AZ$322,HLOOKUP(X$2,Banco!$A$1:$AZ$2,2,FALSE),FALSE)</f>
        <v>1</v>
      </c>
      <c r="Y171" s="74" t="str">
        <f>VLOOKUP($C171,Banco!$A$3:$AZ$322,HLOOKUP(Y$2,Banco!$A$1:$AZ$2,2,FALSE),FALSE)</f>
        <v>-</v>
      </c>
      <c r="Z171" s="74">
        <f>VLOOKUP($C171,Banco!$A$3:$AZ$322,HLOOKUP(Z$2,Banco!$A$1:$AZ$2,2,FALSE),FALSE)</f>
        <v>0</v>
      </c>
      <c r="AA171" s="74" t="str">
        <f>VLOOKUP($C171,Banco!$A$3:$AZ$322,HLOOKUP(AA$2,Banco!$A$1:$AZ$2,2,FALSE),FALSE)</f>
        <v>-</v>
      </c>
      <c r="AB171" s="74">
        <f>VLOOKUP($C171,Banco!$A$3:$AZ$322,HLOOKUP(AB$2,Banco!$A$1:$AZ$2,2,FALSE),FALSE)</f>
        <v>1</v>
      </c>
      <c r="AC171" s="74">
        <f>VLOOKUP($C171,Banco!$A$3:$AZ$322,HLOOKUP(AC$2,Banco!$A$1:$AZ$2,2,FALSE),FALSE)</f>
        <v>0</v>
      </c>
      <c r="AD171" s="74">
        <f>VLOOKUP($C171,Banco!$A$3:$AZ$322,HLOOKUP(AD$2,Banco!$A$1:$AZ$2,2,FALSE),FALSE)</f>
        <v>0</v>
      </c>
      <c r="AE171" s="74" t="str">
        <f>VLOOKUP($C171,Banco!$A$3:$AZ$322,HLOOKUP(AE$2,Banco!$A$1:$AZ$2,2,FALSE),FALSE)</f>
        <v>X</v>
      </c>
      <c r="AF171" s="74">
        <f>VLOOKUP($C171,Banco!$A$3:$AZ$322,HLOOKUP(AF$2,Banco!$A$1:$AZ$2,2,FALSE),FALSE)</f>
        <v>0</v>
      </c>
      <c r="AG171" s="74">
        <f>VLOOKUP($C171,Banco!$A$3:$AZ$322,HLOOKUP(AG$2,Banco!$A$1:$AZ$2,2,FALSE),FALSE)</f>
        <v>0</v>
      </c>
    </row>
    <row r="172" spans="1:33" x14ac:dyDescent="0.2">
      <c r="A172" s="420"/>
      <c r="B172" s="413"/>
      <c r="C172" s="171" t="s">
        <v>468</v>
      </c>
      <c r="D172" s="198" t="s">
        <v>476</v>
      </c>
      <c r="E172" s="25">
        <f>VLOOKUP($C172,Banco!$A$3:$AZ$322,HLOOKUP(E$2,Banco!$A$1:$AZ$2,2,FALSE),FALSE)</f>
        <v>22606</v>
      </c>
      <c r="F172" s="25">
        <f>VLOOKUP($C172,Banco!$A$3:$AZ$322,HLOOKUP(F$2,Banco!$A$1:$AZ$2,2,FALSE),FALSE)</f>
        <v>27600</v>
      </c>
      <c r="G172" s="25">
        <f>VLOOKUP($C172,Banco!$A$3:$AZ$322,HLOOKUP(G$2,Banco!$A$1:$AZ$2,2,FALSE),FALSE)</f>
        <v>22606</v>
      </c>
      <c r="H172" s="115">
        <f>VLOOKUP($C172,Banco!$A$3:$AZ$322,HLOOKUP(H$2,Banco!$A$1:$AZ$2,2,FALSE),FALSE)</f>
        <v>1</v>
      </c>
      <c r="I172" s="25">
        <f>VLOOKUP($C172,Banco!$A$3:$AZ$322,HLOOKUP(I$2,Banco!$A$1:$AZ$2,2,FALSE),FALSE)</f>
        <v>11</v>
      </c>
      <c r="J172" s="25">
        <f>VLOOKUP($C172,Banco!$A$3:$AZ$322,HLOOKUP(J$2,Banco!$A$1:$AZ$2,2,FALSE),FALSE)</f>
        <v>8</v>
      </c>
      <c r="K172" s="25">
        <f>VLOOKUP($C172,Banco!$A$3:$AZ$322,HLOOKUP(K$2,Banco!$A$1:$AZ$2,2,FALSE),FALSE)</f>
        <v>7</v>
      </c>
      <c r="L172" s="25">
        <f>VLOOKUP($C172,Banco!$A$3:$AZ$322,HLOOKUP(L$2,Banco!$A$1:$AZ$2,2,FALSE),FALSE)</f>
        <v>0</v>
      </c>
      <c r="M172" s="115">
        <f>VLOOKUP($C172,Banco!$A$3:$AZ$322,HLOOKUP(M$2,Banco!$A$1:$AZ$2,2,FALSE),FALSE)</f>
        <v>1</v>
      </c>
      <c r="N172" s="25">
        <f>VLOOKUP($C172,Banco!$A$3:$AZ$322,HLOOKUP(N$2,Banco!$A$1:$AZ$2,2,FALSE),FALSE)</f>
        <v>0</v>
      </c>
      <c r="O172" s="25">
        <f>VLOOKUP($C172,Banco!$A$3:$AZ$322,HLOOKUP(O$2,Banco!$A$1:$AZ$2,2,FALSE),FALSE)</f>
        <v>0</v>
      </c>
      <c r="P172" s="25">
        <f>VLOOKUP($C172,Banco!$A$3:$AZ$322,HLOOKUP(P$2,Banco!$A$1:$AZ$2,2,FALSE),FALSE)</f>
        <v>8</v>
      </c>
      <c r="Q172" s="25">
        <f>VLOOKUP($C172,Banco!$A$3:$AZ$322,HLOOKUP(Q$2,Banco!$A$1:$AZ$2,2,FALSE),FALSE)</f>
        <v>0</v>
      </c>
      <c r="R172" s="25">
        <f>VLOOKUP($C172,Banco!$A$3:$AZ$322,HLOOKUP(R$2,Banco!$A$1:$AZ$2,2,FALSE),FALSE)</f>
        <v>0</v>
      </c>
      <c r="S172" s="25">
        <f>VLOOKUP($C172,Banco!$A$3:$AZ$322,HLOOKUP(S$2,Banco!$A$1:$AZ$2,2,FALSE),FALSE)</f>
        <v>56</v>
      </c>
      <c r="T172" s="25">
        <f>VLOOKUP($C172,Banco!$A$3:$AZ$322,HLOOKUP(T$2,Banco!$A$1:$AZ$2,2,FALSE),FALSE)</f>
        <v>19</v>
      </c>
      <c r="U172" s="25" t="str">
        <f>VLOOKUP($C172,Banco!$A$3:$AZ$322,HLOOKUP(U$2,Banco!$A$1:$AZ$2,2,FALSE),FALSE)</f>
        <v>-</v>
      </c>
      <c r="V172" s="25">
        <f>VLOOKUP($C172,Banco!$A$3:$AZ$322,HLOOKUP(V$2,Banco!$A$1:$AZ$2,2,FALSE),FALSE)</f>
        <v>0</v>
      </c>
      <c r="W172" s="25">
        <f>VLOOKUP($C172,Banco!$A$3:$AZ$322,HLOOKUP(W$2,Banco!$A$1:$AZ$2,2,FALSE),FALSE)</f>
        <v>1</v>
      </c>
      <c r="X172" s="25">
        <f>VLOOKUP($C172,Banco!$A$3:$AZ$322,HLOOKUP(X$2,Banco!$A$1:$AZ$2,2,FALSE),FALSE)</f>
        <v>0</v>
      </c>
      <c r="Y172" s="68" t="str">
        <f>VLOOKUP($C172,Banco!$A$3:$AZ$322,HLOOKUP(Y$2,Banco!$A$1:$AZ$2,2,FALSE),FALSE)</f>
        <v>-</v>
      </c>
      <c r="Z172" s="68">
        <f>VLOOKUP($C172,Banco!$A$3:$AZ$322,HLOOKUP(Z$2,Banco!$A$1:$AZ$2,2,FALSE),FALSE)</f>
        <v>0</v>
      </c>
      <c r="AA172" s="68" t="str">
        <f>VLOOKUP($C172,Banco!$A$3:$AZ$322,HLOOKUP(AA$2,Banco!$A$1:$AZ$2,2,FALSE),FALSE)</f>
        <v>CAPS I</v>
      </c>
      <c r="AB172" s="68">
        <f>VLOOKUP($C172,Banco!$A$3:$AZ$322,HLOOKUP(AB$2,Banco!$A$1:$AZ$2,2,FALSE),FALSE)</f>
        <v>2</v>
      </c>
      <c r="AC172" s="68">
        <f>VLOOKUP($C172,Banco!$A$3:$AZ$322,HLOOKUP(AC$2,Banco!$A$1:$AZ$2,2,FALSE),FALSE)</f>
        <v>0</v>
      </c>
      <c r="AD172" s="68">
        <f>VLOOKUP($C172,Banco!$A$3:$AZ$322,HLOOKUP(AD$2,Banco!$A$1:$AZ$2,2,FALSE),FALSE)</f>
        <v>0</v>
      </c>
      <c r="AE172" s="68" t="str">
        <f>VLOOKUP($C172,Banco!$A$3:$AZ$322,HLOOKUP(AE$2,Banco!$A$1:$AZ$2,2,FALSE),FALSE)</f>
        <v>X</v>
      </c>
      <c r="AF172" s="68">
        <f>VLOOKUP($C172,Banco!$A$3:$AZ$322,HLOOKUP(AF$2,Banco!$A$1:$AZ$2,2,FALSE),FALSE)</f>
        <v>0</v>
      </c>
      <c r="AG172" s="68">
        <f>VLOOKUP($C172,Banco!$A$3:$AZ$322,HLOOKUP(AG$2,Banco!$A$1:$AZ$2,2,FALSE),FALSE)</f>
        <v>0</v>
      </c>
    </row>
    <row r="173" spans="1:33" x14ac:dyDescent="0.2">
      <c r="A173" s="420"/>
      <c r="B173" s="413"/>
      <c r="C173" s="169" t="s">
        <v>117</v>
      </c>
      <c r="D173" s="198" t="s">
        <v>476</v>
      </c>
      <c r="E173" s="28">
        <f>VLOOKUP($C173,Banco!$A$3:$AZ$322,HLOOKUP(E$2,Banco!$A$1:$AZ$2,2,FALSE),FALSE)</f>
        <v>3202</v>
      </c>
      <c r="F173" s="28">
        <f>VLOOKUP($C173,Banco!$A$3:$AZ$322,HLOOKUP(F$2,Banco!$A$1:$AZ$2,2,FALSE),FALSE)</f>
        <v>6900</v>
      </c>
      <c r="G173" s="28">
        <f>VLOOKUP($C173,Banco!$A$3:$AZ$322,HLOOKUP(G$2,Banco!$A$1:$AZ$2,2,FALSE),FALSE)</f>
        <v>3202</v>
      </c>
      <c r="H173" s="125">
        <f>VLOOKUP($C173,Banco!$A$3:$AZ$322,HLOOKUP(H$2,Banco!$A$1:$AZ$2,2,FALSE),FALSE)</f>
        <v>1</v>
      </c>
      <c r="I173" s="28">
        <f>VLOOKUP($C173,Banco!$A$3:$AZ$322,HLOOKUP(I$2,Banco!$A$1:$AZ$2,2,FALSE),FALSE)</f>
        <v>2</v>
      </c>
      <c r="J173" s="28">
        <f>VLOOKUP($C173,Banco!$A$3:$AZ$322,HLOOKUP(J$2,Banco!$A$1:$AZ$2,2,FALSE),FALSE)</f>
        <v>2</v>
      </c>
      <c r="K173" s="28">
        <f>VLOOKUP($C173,Banco!$A$3:$AZ$322,HLOOKUP(K$2,Banco!$A$1:$AZ$2,2,FALSE),FALSE)</f>
        <v>1</v>
      </c>
      <c r="L173" s="28">
        <f>VLOOKUP($C173,Banco!$A$3:$AZ$322,HLOOKUP(L$2,Banco!$A$1:$AZ$2,2,FALSE),FALSE)</f>
        <v>0</v>
      </c>
      <c r="M173" s="125">
        <f>VLOOKUP($C173,Banco!$A$3:$AZ$322,HLOOKUP(M$2,Banco!$A$1:$AZ$2,2,FALSE),FALSE)</f>
        <v>1</v>
      </c>
      <c r="N173" s="28">
        <f>VLOOKUP($C173,Banco!$A$3:$AZ$322,HLOOKUP(N$2,Banco!$A$1:$AZ$2,2,FALSE),FALSE)</f>
        <v>0</v>
      </c>
      <c r="O173" s="28">
        <f>VLOOKUP($C173,Banco!$A$3:$AZ$322,HLOOKUP(O$2,Banco!$A$1:$AZ$2,2,FALSE),FALSE)</f>
        <v>0</v>
      </c>
      <c r="P173" s="28">
        <f>VLOOKUP($C173,Banco!$A$3:$AZ$322,HLOOKUP(P$2,Banco!$A$1:$AZ$2,2,FALSE),FALSE)</f>
        <v>1</v>
      </c>
      <c r="Q173" s="28">
        <f>VLOOKUP($C173,Banco!$A$3:$AZ$322,HLOOKUP(Q$2,Banco!$A$1:$AZ$2,2,FALSE),FALSE)</f>
        <v>0</v>
      </c>
      <c r="R173" s="28">
        <f>VLOOKUP($C173,Banco!$A$3:$AZ$322,HLOOKUP(R$2,Banco!$A$1:$AZ$2,2,FALSE),FALSE)</f>
        <v>0</v>
      </c>
      <c r="S173" s="28">
        <f>VLOOKUP($C173,Banco!$A$3:$AZ$322,HLOOKUP(S$2,Banco!$A$1:$AZ$2,2,FALSE),FALSE)</f>
        <v>8</v>
      </c>
      <c r="T173" s="28">
        <f>VLOOKUP($C173,Banco!$A$3:$AZ$322,HLOOKUP(T$2,Banco!$A$1:$AZ$2,2,FALSE),FALSE)</f>
        <v>8</v>
      </c>
      <c r="U173" s="28" t="str">
        <f>VLOOKUP($C173,Banco!$A$3:$AZ$322,HLOOKUP(U$2,Banco!$A$1:$AZ$2,2,FALSE),FALSE)</f>
        <v>-</v>
      </c>
      <c r="V173" s="28">
        <f>VLOOKUP($C173,Banco!$A$3:$AZ$322,HLOOKUP(V$2,Banco!$A$1:$AZ$2,2,FALSE),FALSE)</f>
        <v>0</v>
      </c>
      <c r="W173" s="28">
        <f>VLOOKUP($C173,Banco!$A$3:$AZ$322,HLOOKUP(W$2,Banco!$A$1:$AZ$2,2,FALSE),FALSE)</f>
        <v>0</v>
      </c>
      <c r="X173" s="28">
        <f>VLOOKUP($C173,Banco!$A$3:$AZ$322,HLOOKUP(X$2,Banco!$A$1:$AZ$2,2,FALSE),FALSE)</f>
        <v>1</v>
      </c>
      <c r="Y173" s="74" t="str">
        <f>VLOOKUP($C173,Banco!$A$3:$AZ$322,HLOOKUP(Y$2,Banco!$A$1:$AZ$2,2,FALSE),FALSE)</f>
        <v>-</v>
      </c>
      <c r="Z173" s="74">
        <f>VLOOKUP($C173,Banco!$A$3:$AZ$322,HLOOKUP(Z$2,Banco!$A$1:$AZ$2,2,FALSE),FALSE)</f>
        <v>0</v>
      </c>
      <c r="AA173" s="74" t="str">
        <f>VLOOKUP($C173,Banco!$A$3:$AZ$322,HLOOKUP(AA$2,Banco!$A$1:$AZ$2,2,FALSE),FALSE)</f>
        <v>-</v>
      </c>
      <c r="AB173" s="74">
        <f>VLOOKUP($C173,Banco!$A$3:$AZ$322,HLOOKUP(AB$2,Banco!$A$1:$AZ$2,2,FALSE),FALSE)</f>
        <v>0</v>
      </c>
      <c r="AC173" s="74">
        <f>VLOOKUP($C173,Banco!$A$3:$AZ$322,HLOOKUP(AC$2,Banco!$A$1:$AZ$2,2,FALSE),FALSE)</f>
        <v>0</v>
      </c>
      <c r="AD173" s="74">
        <f>VLOOKUP($C173,Banco!$A$3:$AZ$322,HLOOKUP(AD$2,Banco!$A$1:$AZ$2,2,FALSE),FALSE)</f>
        <v>0</v>
      </c>
      <c r="AE173" s="74" t="str">
        <f>VLOOKUP($C173,Banco!$A$3:$AZ$322,HLOOKUP(AE$2,Banco!$A$1:$AZ$2,2,FALSE),FALSE)</f>
        <v>X</v>
      </c>
      <c r="AF173" s="74">
        <f>VLOOKUP($C173,Banco!$A$3:$AZ$322,HLOOKUP(AF$2,Banco!$A$1:$AZ$2,2,FALSE),FALSE)</f>
        <v>0</v>
      </c>
      <c r="AG173" s="74">
        <f>VLOOKUP($C173,Banco!$A$3:$AZ$322,HLOOKUP(AG$2,Banco!$A$1:$AZ$2,2,FALSE),FALSE)</f>
        <v>0</v>
      </c>
    </row>
    <row r="174" spans="1:33" ht="24" customHeight="1" x14ac:dyDescent="0.2">
      <c r="A174" s="420"/>
      <c r="B174" s="413"/>
      <c r="C174" s="162" t="s">
        <v>141</v>
      </c>
      <c r="D174" s="198" t="s">
        <v>476</v>
      </c>
      <c r="E174" s="25">
        <f>VLOOKUP($C174,Banco!$A$3:$AZ$322,HLOOKUP(E$2,Banco!$A$1:$AZ$2,2,FALSE),FALSE)</f>
        <v>3936</v>
      </c>
      <c r="F174" s="25">
        <f>VLOOKUP($C174,Banco!$A$3:$AZ$322,HLOOKUP(F$2,Banco!$A$1:$AZ$2,2,FALSE),FALSE)</f>
        <v>6900</v>
      </c>
      <c r="G174" s="25">
        <f>VLOOKUP($C174,Banco!$A$3:$AZ$322,HLOOKUP(G$2,Banco!$A$1:$AZ$2,2,FALSE),FALSE)</f>
        <v>3936</v>
      </c>
      <c r="H174" s="115">
        <f>VLOOKUP($C174,Banco!$A$3:$AZ$322,HLOOKUP(H$2,Banco!$A$1:$AZ$2,2,FALSE),FALSE)</f>
        <v>1</v>
      </c>
      <c r="I174" s="25">
        <f>VLOOKUP($C174,Banco!$A$3:$AZ$322,HLOOKUP(I$2,Banco!$A$1:$AZ$2,2,FALSE),FALSE)</f>
        <v>2</v>
      </c>
      <c r="J174" s="25">
        <f>VLOOKUP($C174,Banco!$A$3:$AZ$322,HLOOKUP(J$2,Banco!$A$1:$AZ$2,2,FALSE),FALSE)</f>
        <v>2</v>
      </c>
      <c r="K174" s="25">
        <f>VLOOKUP($C174,Banco!$A$3:$AZ$322,HLOOKUP(K$2,Banco!$A$1:$AZ$2,2,FALSE),FALSE)</f>
        <v>2</v>
      </c>
      <c r="L174" s="25">
        <f>VLOOKUP($C174,Banco!$A$3:$AZ$322,HLOOKUP(L$2,Banco!$A$1:$AZ$2,2,FALSE),FALSE)</f>
        <v>0</v>
      </c>
      <c r="M174" s="115">
        <f>VLOOKUP($C174,Banco!$A$3:$AZ$322,HLOOKUP(M$2,Banco!$A$1:$AZ$2,2,FALSE),FALSE)</f>
        <v>1</v>
      </c>
      <c r="N174" s="25">
        <f>VLOOKUP($C174,Banco!$A$3:$AZ$322,HLOOKUP(N$2,Banco!$A$1:$AZ$2,2,FALSE),FALSE)</f>
        <v>0</v>
      </c>
      <c r="O174" s="25">
        <f>VLOOKUP($C174,Banco!$A$3:$AZ$322,HLOOKUP(O$2,Banco!$A$1:$AZ$2,2,FALSE),FALSE)</f>
        <v>0</v>
      </c>
      <c r="P174" s="25">
        <f>VLOOKUP($C174,Banco!$A$3:$AZ$322,HLOOKUP(P$2,Banco!$A$1:$AZ$2,2,FALSE),FALSE)</f>
        <v>2</v>
      </c>
      <c r="Q174" s="25">
        <f>VLOOKUP($C174,Banco!$A$3:$AZ$322,HLOOKUP(Q$2,Banco!$A$1:$AZ$2,2,FALSE),FALSE)</f>
        <v>0</v>
      </c>
      <c r="R174" s="25">
        <f>VLOOKUP($C174,Banco!$A$3:$AZ$322,HLOOKUP(R$2,Banco!$A$1:$AZ$2,2,FALSE),FALSE)</f>
        <v>0</v>
      </c>
      <c r="S174" s="25">
        <f>VLOOKUP($C174,Banco!$A$3:$AZ$322,HLOOKUP(S$2,Banco!$A$1:$AZ$2,2,FALSE),FALSE)</f>
        <v>10</v>
      </c>
      <c r="T174" s="25">
        <f>VLOOKUP($C174,Banco!$A$3:$AZ$322,HLOOKUP(T$2,Banco!$A$1:$AZ$2,2,FALSE),FALSE)</f>
        <v>10</v>
      </c>
      <c r="U174" s="25" t="str">
        <f>VLOOKUP($C174,Banco!$A$3:$AZ$322,HLOOKUP(U$2,Banco!$A$1:$AZ$2,2,FALSE),FALSE)</f>
        <v>-</v>
      </c>
      <c r="V174" s="25">
        <f>VLOOKUP($C174,Banco!$A$3:$AZ$322,HLOOKUP(V$2,Banco!$A$1:$AZ$2,2,FALSE),FALSE)</f>
        <v>0</v>
      </c>
      <c r="W174" s="25">
        <f>VLOOKUP($C174,Banco!$A$3:$AZ$322,HLOOKUP(W$2,Banco!$A$1:$AZ$2,2,FALSE),FALSE)</f>
        <v>0</v>
      </c>
      <c r="X174" s="25">
        <f>VLOOKUP($C174,Banco!$A$3:$AZ$322,HLOOKUP(X$2,Banco!$A$1:$AZ$2,2,FALSE),FALSE)</f>
        <v>1</v>
      </c>
      <c r="Y174" s="68" t="str">
        <f>VLOOKUP($C174,Banco!$A$3:$AZ$322,HLOOKUP(Y$2,Banco!$A$1:$AZ$2,2,FALSE),FALSE)</f>
        <v>Ref. Concórdia</v>
      </c>
      <c r="Z174" s="68" t="str">
        <f>VLOOKUP($C174,Banco!$A$3:$AZ$322,HLOOKUP(Z$2,Banco!$A$1:$AZ$2,2,FALSE),FALSE)</f>
        <v>X</v>
      </c>
      <c r="AA174" s="68" t="str">
        <f>VLOOKUP($C174,Banco!$A$3:$AZ$322,HLOOKUP(AA$2,Banco!$A$1:$AZ$2,2,FALSE),FALSE)</f>
        <v>Encaminha p/ Ouro</v>
      </c>
      <c r="AB174" s="68">
        <f>VLOOKUP($C174,Banco!$A$3:$AZ$322,HLOOKUP(AB$2,Banco!$A$1:$AZ$2,2,FALSE),FALSE)</f>
        <v>0</v>
      </c>
      <c r="AC174" s="68">
        <f>VLOOKUP($C174,Banco!$A$3:$AZ$322,HLOOKUP(AC$2,Banco!$A$1:$AZ$2,2,FALSE),FALSE)</f>
        <v>1</v>
      </c>
      <c r="AD174" s="68">
        <f>VLOOKUP($C174,Banco!$A$3:$AZ$322,HLOOKUP(AD$2,Banco!$A$1:$AZ$2,2,FALSE),FALSE)</f>
        <v>0</v>
      </c>
      <c r="AE174" s="68" t="str">
        <f>VLOOKUP($C174,Banco!$A$3:$AZ$322,HLOOKUP(AE$2,Banco!$A$1:$AZ$2,2,FALSE),FALSE)</f>
        <v>X</v>
      </c>
      <c r="AF174" s="68">
        <f>VLOOKUP($C174,Banco!$A$3:$AZ$322,HLOOKUP(AF$2,Banco!$A$1:$AZ$2,2,FALSE),FALSE)</f>
        <v>0</v>
      </c>
      <c r="AG174" s="68">
        <f>VLOOKUP($C174,Banco!$A$3:$AZ$322,HLOOKUP(AG$2,Banco!$A$1:$AZ$2,2,FALSE),FALSE)</f>
        <v>0</v>
      </c>
    </row>
    <row r="175" spans="1:33" x14ac:dyDescent="0.2">
      <c r="A175" s="420"/>
      <c r="B175" s="413"/>
      <c r="C175" s="169" t="s">
        <v>146</v>
      </c>
      <c r="D175" s="198" t="s">
        <v>476</v>
      </c>
      <c r="E175" s="28">
        <f>VLOOKUP($C175,Banco!$A$3:$AZ$322,HLOOKUP(E$2,Banco!$A$1:$AZ$2,2,FALSE),FALSE)</f>
        <v>30118</v>
      </c>
      <c r="F175" s="28">
        <f>VLOOKUP($C175,Banco!$A$3:$AZ$322,HLOOKUP(F$2,Banco!$A$1:$AZ$2,2,FALSE),FALSE)</f>
        <v>34500</v>
      </c>
      <c r="G175" s="28">
        <f>VLOOKUP($C175,Banco!$A$3:$AZ$322,HLOOKUP(G$2,Banco!$A$1:$AZ$2,2,FALSE),FALSE)</f>
        <v>30118</v>
      </c>
      <c r="H175" s="125">
        <f>VLOOKUP($C175,Banco!$A$3:$AZ$322,HLOOKUP(H$2,Banco!$A$1:$AZ$2,2,FALSE),FALSE)</f>
        <v>1</v>
      </c>
      <c r="I175" s="28">
        <f>VLOOKUP($C175,Banco!$A$3:$AZ$322,HLOOKUP(I$2,Banco!$A$1:$AZ$2,2,FALSE),FALSE)</f>
        <v>15</v>
      </c>
      <c r="J175" s="28">
        <f>VLOOKUP($C175,Banco!$A$3:$AZ$322,HLOOKUP(J$2,Banco!$A$1:$AZ$2,2,FALSE),FALSE)</f>
        <v>10</v>
      </c>
      <c r="K175" s="28">
        <f>VLOOKUP($C175,Banco!$A$3:$AZ$322,HLOOKUP(K$2,Banco!$A$1:$AZ$2,2,FALSE),FALSE)</f>
        <v>9</v>
      </c>
      <c r="L175" s="28">
        <f>VLOOKUP($C175,Banco!$A$3:$AZ$322,HLOOKUP(L$2,Banco!$A$1:$AZ$2,2,FALSE),FALSE)</f>
        <v>0</v>
      </c>
      <c r="M175" s="125">
        <f>VLOOKUP($C175,Banco!$A$3:$AZ$322,HLOOKUP(M$2,Banco!$A$1:$AZ$2,2,FALSE),FALSE)</f>
        <v>1</v>
      </c>
      <c r="N175" s="28">
        <f>VLOOKUP($C175,Banco!$A$3:$AZ$322,HLOOKUP(N$2,Banco!$A$1:$AZ$2,2,FALSE),FALSE)</f>
        <v>0</v>
      </c>
      <c r="O175" s="28">
        <f>VLOOKUP($C175,Banco!$A$3:$AZ$322,HLOOKUP(O$2,Banco!$A$1:$AZ$2,2,FALSE),FALSE)</f>
        <v>0</v>
      </c>
      <c r="P175" s="28">
        <f>VLOOKUP($C175,Banco!$A$3:$AZ$322,HLOOKUP(P$2,Banco!$A$1:$AZ$2,2,FALSE),FALSE)</f>
        <v>8</v>
      </c>
      <c r="Q175" s="28">
        <f>VLOOKUP($C175,Banco!$A$3:$AZ$322,HLOOKUP(Q$2,Banco!$A$1:$AZ$2,2,FALSE),FALSE)</f>
        <v>0</v>
      </c>
      <c r="R175" s="28">
        <f>VLOOKUP($C175,Banco!$A$3:$AZ$322,HLOOKUP(R$2,Banco!$A$1:$AZ$2,2,FALSE),FALSE)</f>
        <v>0</v>
      </c>
      <c r="S175" s="28">
        <f>VLOOKUP($C175,Banco!$A$3:$AZ$322,HLOOKUP(S$2,Banco!$A$1:$AZ$2,2,FALSE),FALSE)</f>
        <v>73</v>
      </c>
      <c r="T175" s="28">
        <f>VLOOKUP($C175,Banco!$A$3:$AZ$322,HLOOKUP(T$2,Banco!$A$1:$AZ$2,2,FALSE),FALSE)</f>
        <v>44</v>
      </c>
      <c r="U175" s="28" t="str">
        <f>VLOOKUP($C175,Banco!$A$3:$AZ$322,HLOOKUP(U$2,Banco!$A$1:$AZ$2,2,FALSE),FALSE)</f>
        <v>-</v>
      </c>
      <c r="V175" s="28">
        <f>VLOOKUP($C175,Banco!$A$3:$AZ$322,HLOOKUP(V$2,Banco!$A$1:$AZ$2,2,FALSE),FALSE)</f>
        <v>1</v>
      </c>
      <c r="W175" s="28">
        <f>VLOOKUP($C175,Banco!$A$3:$AZ$322,HLOOKUP(W$2,Banco!$A$1:$AZ$2,2,FALSE),FALSE)</f>
        <v>0</v>
      </c>
      <c r="X175" s="28">
        <f>VLOOKUP($C175,Banco!$A$3:$AZ$322,HLOOKUP(X$2,Banco!$A$1:$AZ$2,2,FALSE),FALSE)</f>
        <v>0</v>
      </c>
      <c r="Y175" s="74" t="str">
        <f>VLOOKUP($C175,Banco!$A$3:$AZ$322,HLOOKUP(Y$2,Banco!$A$1:$AZ$2,2,FALSE),FALSE)</f>
        <v>-</v>
      </c>
      <c r="Z175" s="74">
        <f>VLOOKUP($C175,Banco!$A$3:$AZ$322,HLOOKUP(Z$2,Banco!$A$1:$AZ$2,2,FALSE),FALSE)</f>
        <v>0</v>
      </c>
      <c r="AA175" s="74" t="str">
        <f>VLOOKUP($C175,Banco!$A$3:$AZ$322,HLOOKUP(AA$2,Banco!$A$1:$AZ$2,2,FALSE),FALSE)</f>
        <v>CAPS I</v>
      </c>
      <c r="AB175" s="74">
        <f>VLOOKUP($C175,Banco!$A$3:$AZ$322,HLOOKUP(AB$2,Banco!$A$1:$AZ$2,2,FALSE),FALSE)</f>
        <v>0</v>
      </c>
      <c r="AC175" s="74">
        <f>VLOOKUP($C175,Banco!$A$3:$AZ$322,HLOOKUP(AC$2,Banco!$A$1:$AZ$2,2,FALSE),FALSE)</f>
        <v>1</v>
      </c>
      <c r="AD175" s="74">
        <f>VLOOKUP($C175,Banco!$A$3:$AZ$322,HLOOKUP(AD$2,Banco!$A$1:$AZ$2,2,FALSE),FALSE)</f>
        <v>0</v>
      </c>
      <c r="AE175" s="74" t="str">
        <f>VLOOKUP($C175,Banco!$A$3:$AZ$322,HLOOKUP(AE$2,Banco!$A$1:$AZ$2,2,FALSE),FALSE)</f>
        <v>X</v>
      </c>
      <c r="AF175" s="74">
        <f>VLOOKUP($C175,Banco!$A$3:$AZ$322,HLOOKUP(AF$2,Banco!$A$1:$AZ$2,2,FALSE),FALSE)</f>
        <v>0</v>
      </c>
      <c r="AG175" s="74">
        <f>VLOOKUP($C175,Banco!$A$3:$AZ$322,HLOOKUP(AG$2,Banco!$A$1:$AZ$2,2,FALSE),FALSE)</f>
        <v>0</v>
      </c>
    </row>
    <row r="176" spans="1:33" ht="26.25" customHeight="1" x14ac:dyDescent="0.2">
      <c r="A176" s="420"/>
      <c r="B176" s="413"/>
      <c r="C176" s="162" t="s">
        <v>150</v>
      </c>
      <c r="D176" s="198" t="s">
        <v>476</v>
      </c>
      <c r="E176" s="25">
        <f>VLOOKUP($C176,Banco!$A$3:$AZ$322,HLOOKUP(E$2,Banco!$A$1:$AZ$2,2,FALSE),FALSE)</f>
        <v>2246</v>
      </c>
      <c r="F176" s="25">
        <f>VLOOKUP($C176,Banco!$A$3:$AZ$322,HLOOKUP(F$2,Banco!$A$1:$AZ$2,2,FALSE),FALSE)</f>
        <v>3450</v>
      </c>
      <c r="G176" s="25">
        <f>VLOOKUP($C176,Banco!$A$3:$AZ$322,HLOOKUP(G$2,Banco!$A$1:$AZ$2,2,FALSE),FALSE)</f>
        <v>2246</v>
      </c>
      <c r="H176" s="115">
        <f>VLOOKUP($C176,Banco!$A$3:$AZ$322,HLOOKUP(H$2,Banco!$A$1:$AZ$2,2,FALSE),FALSE)</f>
        <v>1</v>
      </c>
      <c r="I176" s="25">
        <f>VLOOKUP($C176,Banco!$A$3:$AZ$322,HLOOKUP(I$2,Banco!$A$1:$AZ$2,2,FALSE),FALSE)</f>
        <v>1</v>
      </c>
      <c r="J176" s="25">
        <f>VLOOKUP($C176,Banco!$A$3:$AZ$322,HLOOKUP(J$2,Banco!$A$1:$AZ$2,2,FALSE),FALSE)</f>
        <v>1</v>
      </c>
      <c r="K176" s="25">
        <f>VLOOKUP($C176,Banco!$A$3:$AZ$322,HLOOKUP(K$2,Banco!$A$1:$AZ$2,2,FALSE),FALSE)</f>
        <v>1</v>
      </c>
      <c r="L176" s="25">
        <f>VLOOKUP($C176,Banco!$A$3:$AZ$322,HLOOKUP(L$2,Banco!$A$1:$AZ$2,2,FALSE),FALSE)</f>
        <v>0</v>
      </c>
      <c r="M176" s="115">
        <f>VLOOKUP($C176,Banco!$A$3:$AZ$322,HLOOKUP(M$2,Banco!$A$1:$AZ$2,2,FALSE),FALSE)</f>
        <v>1</v>
      </c>
      <c r="N176" s="25">
        <f>VLOOKUP($C176,Banco!$A$3:$AZ$322,HLOOKUP(N$2,Banco!$A$1:$AZ$2,2,FALSE),FALSE)</f>
        <v>0</v>
      </c>
      <c r="O176" s="25">
        <f>VLOOKUP($C176,Banco!$A$3:$AZ$322,HLOOKUP(O$2,Banco!$A$1:$AZ$2,2,FALSE),FALSE)</f>
        <v>0</v>
      </c>
      <c r="P176" s="25">
        <f>VLOOKUP($C176,Banco!$A$3:$AZ$322,HLOOKUP(P$2,Banco!$A$1:$AZ$2,2,FALSE),FALSE)</f>
        <v>1</v>
      </c>
      <c r="Q176" s="25">
        <f>VLOOKUP($C176,Banco!$A$3:$AZ$322,HLOOKUP(Q$2,Banco!$A$1:$AZ$2,2,FALSE),FALSE)</f>
        <v>0</v>
      </c>
      <c r="R176" s="25">
        <f>VLOOKUP($C176,Banco!$A$3:$AZ$322,HLOOKUP(R$2,Banco!$A$1:$AZ$2,2,FALSE),FALSE)</f>
        <v>0</v>
      </c>
      <c r="S176" s="25">
        <f>VLOOKUP($C176,Banco!$A$3:$AZ$322,HLOOKUP(S$2,Banco!$A$1:$AZ$2,2,FALSE),FALSE)</f>
        <v>6</v>
      </c>
      <c r="T176" s="25">
        <f>VLOOKUP($C176,Banco!$A$3:$AZ$322,HLOOKUP(T$2,Banco!$A$1:$AZ$2,2,FALSE),FALSE)</f>
        <v>5</v>
      </c>
      <c r="U176" s="25" t="str">
        <f>VLOOKUP($C176,Banco!$A$3:$AZ$322,HLOOKUP(U$2,Banco!$A$1:$AZ$2,2,FALSE),FALSE)</f>
        <v>-</v>
      </c>
      <c r="V176" s="25">
        <f>VLOOKUP($C176,Banco!$A$3:$AZ$322,HLOOKUP(V$2,Banco!$A$1:$AZ$2,2,FALSE),FALSE)</f>
        <v>0</v>
      </c>
      <c r="W176" s="25">
        <f>VLOOKUP($C176,Banco!$A$3:$AZ$322,HLOOKUP(W$2,Banco!$A$1:$AZ$2,2,FALSE),FALSE)</f>
        <v>0</v>
      </c>
      <c r="X176" s="25">
        <f>VLOOKUP($C176,Banco!$A$3:$AZ$322,HLOOKUP(X$2,Banco!$A$1:$AZ$2,2,FALSE),FALSE)</f>
        <v>1</v>
      </c>
      <c r="Y176" s="68" t="str">
        <f>VLOOKUP($C176,Banco!$A$3:$AZ$322,HLOOKUP(Y$2,Banco!$A$1:$AZ$2,2,FALSE),FALSE)</f>
        <v>-</v>
      </c>
      <c r="Z176" s="68">
        <f>VLOOKUP($C176,Banco!$A$3:$AZ$322,HLOOKUP(Z$2,Banco!$A$1:$AZ$2,2,FALSE),FALSE)</f>
        <v>0</v>
      </c>
      <c r="AA176" s="68" t="str">
        <f>VLOOKUP($C176,Banco!$A$3:$AZ$322,HLOOKUP(AA$2,Banco!$A$1:$AZ$2,2,FALSE),FALSE)</f>
        <v>Encaminha p/ Ouro</v>
      </c>
      <c r="AB176" s="68">
        <f>VLOOKUP($C176,Banco!$A$3:$AZ$322,HLOOKUP(AB$2,Banco!$A$1:$AZ$2,2,FALSE),FALSE)</f>
        <v>0</v>
      </c>
      <c r="AC176" s="68">
        <f>VLOOKUP($C176,Banco!$A$3:$AZ$322,HLOOKUP(AC$2,Banco!$A$1:$AZ$2,2,FALSE),FALSE)</f>
        <v>0</v>
      </c>
      <c r="AD176" s="68">
        <f>VLOOKUP($C176,Banco!$A$3:$AZ$322,HLOOKUP(AD$2,Banco!$A$1:$AZ$2,2,FALSE),FALSE)</f>
        <v>0</v>
      </c>
      <c r="AE176" s="68" t="str">
        <f>VLOOKUP($C176,Banco!$A$3:$AZ$322,HLOOKUP(AE$2,Banco!$A$1:$AZ$2,2,FALSE),FALSE)</f>
        <v>X</v>
      </c>
      <c r="AF176" s="68">
        <f>VLOOKUP($C176,Banco!$A$3:$AZ$322,HLOOKUP(AF$2,Banco!$A$1:$AZ$2,2,FALSE),FALSE)</f>
        <v>0</v>
      </c>
      <c r="AG176" s="68">
        <f>VLOOKUP($C176,Banco!$A$3:$AZ$322,HLOOKUP(AG$2,Banco!$A$1:$AZ$2,2,FALSE),FALSE)</f>
        <v>0</v>
      </c>
    </row>
    <row r="177" spans="1:33" x14ac:dyDescent="0.2">
      <c r="A177" s="420"/>
      <c r="B177" s="413"/>
      <c r="C177" s="169" t="s">
        <v>161</v>
      </c>
      <c r="D177" s="198" t="s">
        <v>476</v>
      </c>
      <c r="E177" s="28">
        <f>VLOOKUP($C177,Banco!$A$3:$AZ$322,HLOOKUP(E$2,Banco!$A$1:$AZ$2,2,FALSE),FALSE)</f>
        <v>5685</v>
      </c>
      <c r="F177" s="28">
        <f>VLOOKUP($C177,Banco!$A$3:$AZ$322,HLOOKUP(F$2,Banco!$A$1:$AZ$2,2,FALSE),FALSE)</f>
        <v>6900</v>
      </c>
      <c r="G177" s="28">
        <f>VLOOKUP($C177,Banco!$A$3:$AZ$322,HLOOKUP(G$2,Banco!$A$1:$AZ$2,2,FALSE),FALSE)</f>
        <v>5685</v>
      </c>
      <c r="H177" s="125">
        <f>VLOOKUP($C177,Banco!$A$3:$AZ$322,HLOOKUP(H$2,Banco!$A$1:$AZ$2,2,FALSE),FALSE)</f>
        <v>1</v>
      </c>
      <c r="I177" s="28">
        <f>VLOOKUP($C177,Banco!$A$3:$AZ$322,HLOOKUP(I$2,Banco!$A$1:$AZ$2,2,FALSE),FALSE)</f>
        <v>3</v>
      </c>
      <c r="J177" s="28">
        <f>VLOOKUP($C177,Banco!$A$3:$AZ$322,HLOOKUP(J$2,Banco!$A$1:$AZ$2,2,FALSE),FALSE)</f>
        <v>2</v>
      </c>
      <c r="K177" s="28">
        <f>VLOOKUP($C177,Banco!$A$3:$AZ$322,HLOOKUP(K$2,Banco!$A$1:$AZ$2,2,FALSE),FALSE)</f>
        <v>2</v>
      </c>
      <c r="L177" s="28">
        <f>VLOOKUP($C177,Banco!$A$3:$AZ$322,HLOOKUP(L$2,Banco!$A$1:$AZ$2,2,FALSE),FALSE)</f>
        <v>0</v>
      </c>
      <c r="M177" s="125">
        <f>VLOOKUP($C177,Banco!$A$3:$AZ$322,HLOOKUP(M$2,Banco!$A$1:$AZ$2,2,FALSE),FALSE)</f>
        <v>1</v>
      </c>
      <c r="N177" s="28">
        <f>VLOOKUP($C177,Banco!$A$3:$AZ$322,HLOOKUP(N$2,Banco!$A$1:$AZ$2,2,FALSE),FALSE)</f>
        <v>0</v>
      </c>
      <c r="O177" s="28">
        <f>VLOOKUP($C177,Banco!$A$3:$AZ$322,HLOOKUP(O$2,Banco!$A$1:$AZ$2,2,FALSE),FALSE)</f>
        <v>0</v>
      </c>
      <c r="P177" s="28">
        <f>VLOOKUP($C177,Banco!$A$3:$AZ$322,HLOOKUP(P$2,Banco!$A$1:$AZ$2,2,FALSE),FALSE)</f>
        <v>2</v>
      </c>
      <c r="Q177" s="28">
        <f>VLOOKUP($C177,Banco!$A$3:$AZ$322,HLOOKUP(Q$2,Banco!$A$1:$AZ$2,2,FALSE),FALSE)</f>
        <v>0</v>
      </c>
      <c r="R177" s="28">
        <f>VLOOKUP($C177,Banco!$A$3:$AZ$322,HLOOKUP(R$2,Banco!$A$1:$AZ$2,2,FALSE),FALSE)</f>
        <v>0</v>
      </c>
      <c r="S177" s="28">
        <f>VLOOKUP($C177,Banco!$A$3:$AZ$322,HLOOKUP(S$2,Banco!$A$1:$AZ$2,2,FALSE),FALSE)</f>
        <v>14</v>
      </c>
      <c r="T177" s="28">
        <f>VLOOKUP($C177,Banco!$A$3:$AZ$322,HLOOKUP(T$2,Banco!$A$1:$AZ$2,2,FALSE),FALSE)</f>
        <v>12</v>
      </c>
      <c r="U177" s="28" t="str">
        <f>VLOOKUP($C177,Banco!$A$3:$AZ$322,HLOOKUP(U$2,Banco!$A$1:$AZ$2,2,FALSE),FALSE)</f>
        <v>-</v>
      </c>
      <c r="V177" s="28">
        <f>VLOOKUP($C177,Banco!$A$3:$AZ$322,HLOOKUP(V$2,Banco!$A$1:$AZ$2,2,FALSE),FALSE)</f>
        <v>0</v>
      </c>
      <c r="W177" s="28">
        <f>VLOOKUP($C177,Banco!$A$3:$AZ$322,HLOOKUP(W$2,Banco!$A$1:$AZ$2,2,FALSE),FALSE)</f>
        <v>0</v>
      </c>
      <c r="X177" s="28">
        <f>VLOOKUP($C177,Banco!$A$3:$AZ$322,HLOOKUP(X$2,Banco!$A$1:$AZ$2,2,FALSE),FALSE)</f>
        <v>1</v>
      </c>
      <c r="Y177" s="74" t="str">
        <f>VLOOKUP($C177,Banco!$A$3:$AZ$322,HLOOKUP(Y$2,Banco!$A$1:$AZ$2,2,FALSE),FALSE)</f>
        <v>-</v>
      </c>
      <c r="Z177" s="74">
        <f>VLOOKUP($C177,Banco!$A$3:$AZ$322,HLOOKUP(Z$2,Banco!$A$1:$AZ$2,2,FALSE),FALSE)</f>
        <v>0</v>
      </c>
      <c r="AA177" s="74" t="str">
        <f>VLOOKUP($C177,Banco!$A$3:$AZ$322,HLOOKUP(AA$2,Banco!$A$1:$AZ$2,2,FALSE),FALSE)</f>
        <v>-</v>
      </c>
      <c r="AB177" s="74">
        <f>VLOOKUP($C177,Banco!$A$3:$AZ$322,HLOOKUP(AB$2,Banco!$A$1:$AZ$2,2,FALSE),FALSE)</f>
        <v>0</v>
      </c>
      <c r="AC177" s="74">
        <f>VLOOKUP($C177,Banco!$A$3:$AZ$322,HLOOKUP(AC$2,Banco!$A$1:$AZ$2,2,FALSE),FALSE)</f>
        <v>0</v>
      </c>
      <c r="AD177" s="74">
        <f>VLOOKUP($C177,Banco!$A$3:$AZ$322,HLOOKUP(AD$2,Banco!$A$1:$AZ$2,2,FALSE),FALSE)</f>
        <v>0</v>
      </c>
      <c r="AE177" s="74" t="str">
        <f>VLOOKUP($C177,Banco!$A$3:$AZ$322,HLOOKUP(AE$2,Banco!$A$1:$AZ$2,2,FALSE),FALSE)</f>
        <v>X</v>
      </c>
      <c r="AF177" s="74">
        <f>VLOOKUP($C177,Banco!$A$3:$AZ$322,HLOOKUP(AF$2,Banco!$A$1:$AZ$2,2,FALSE),FALSE)</f>
        <v>0</v>
      </c>
      <c r="AG177" s="74">
        <f>VLOOKUP($C177,Banco!$A$3:$AZ$322,HLOOKUP(AG$2,Banco!$A$1:$AZ$2,2,FALSE),FALSE)</f>
        <v>0</v>
      </c>
    </row>
    <row r="178" spans="1:33" x14ac:dyDescent="0.2">
      <c r="A178" s="420"/>
      <c r="B178" s="413"/>
      <c r="C178" s="162" t="s">
        <v>175</v>
      </c>
      <c r="D178" s="198" t="s">
        <v>477</v>
      </c>
      <c r="E178" s="25">
        <f>VLOOKUP($C178,Banco!$A$3:$AZ$322,HLOOKUP(E$2,Banco!$A$1:$AZ$2,2,FALSE),FALSE)</f>
        <v>9866</v>
      </c>
      <c r="F178" s="25">
        <f>VLOOKUP($C178,Banco!$A$3:$AZ$322,HLOOKUP(F$2,Banco!$A$1:$AZ$2,2,FALSE),FALSE)</f>
        <v>13800</v>
      </c>
      <c r="G178" s="25">
        <f>VLOOKUP($C178,Banco!$A$3:$AZ$322,HLOOKUP(G$2,Banco!$A$1:$AZ$2,2,FALSE),FALSE)</f>
        <v>9866</v>
      </c>
      <c r="H178" s="115">
        <f>VLOOKUP($C178,Banco!$A$3:$AZ$322,HLOOKUP(H$2,Banco!$A$1:$AZ$2,2,FALSE),FALSE)</f>
        <v>1</v>
      </c>
      <c r="I178" s="25">
        <f>VLOOKUP($C178,Banco!$A$3:$AZ$322,HLOOKUP(I$2,Banco!$A$1:$AZ$2,2,FALSE),FALSE)</f>
        <v>5</v>
      </c>
      <c r="J178" s="25">
        <f>VLOOKUP($C178,Banco!$A$3:$AZ$322,HLOOKUP(J$2,Banco!$A$1:$AZ$2,2,FALSE),FALSE)</f>
        <v>4</v>
      </c>
      <c r="K178" s="25">
        <f>VLOOKUP($C178,Banco!$A$3:$AZ$322,HLOOKUP(K$2,Banco!$A$1:$AZ$2,2,FALSE),FALSE)</f>
        <v>4</v>
      </c>
      <c r="L178" s="25">
        <f>VLOOKUP($C178,Banco!$A$3:$AZ$322,HLOOKUP(L$2,Banco!$A$1:$AZ$2,2,FALSE),FALSE)</f>
        <v>0</v>
      </c>
      <c r="M178" s="115">
        <f>VLOOKUP($C178,Banco!$A$3:$AZ$322,HLOOKUP(M$2,Banco!$A$1:$AZ$2,2,FALSE),FALSE)</f>
        <v>1</v>
      </c>
      <c r="N178" s="25">
        <f>VLOOKUP($C178,Banco!$A$3:$AZ$322,HLOOKUP(N$2,Banco!$A$1:$AZ$2,2,FALSE),FALSE)</f>
        <v>0</v>
      </c>
      <c r="O178" s="25">
        <f>VLOOKUP($C178,Banco!$A$3:$AZ$322,HLOOKUP(O$2,Banco!$A$1:$AZ$2,2,FALSE),FALSE)</f>
        <v>0</v>
      </c>
      <c r="P178" s="25">
        <f>VLOOKUP($C178,Banco!$A$3:$AZ$322,HLOOKUP(P$2,Banco!$A$1:$AZ$2,2,FALSE),FALSE)</f>
        <v>4</v>
      </c>
      <c r="Q178" s="25">
        <f>VLOOKUP($C178,Banco!$A$3:$AZ$322,HLOOKUP(Q$2,Banco!$A$1:$AZ$2,2,FALSE),FALSE)</f>
        <v>1</v>
      </c>
      <c r="R178" s="25">
        <f>VLOOKUP($C178,Banco!$A$3:$AZ$322,HLOOKUP(R$2,Banco!$A$1:$AZ$2,2,FALSE),FALSE)</f>
        <v>1</v>
      </c>
      <c r="S178" s="25">
        <f>VLOOKUP($C178,Banco!$A$3:$AZ$322,HLOOKUP(S$2,Banco!$A$1:$AZ$2,2,FALSE),FALSE)</f>
        <v>24</v>
      </c>
      <c r="T178" s="25">
        <f>VLOOKUP($C178,Banco!$A$3:$AZ$322,HLOOKUP(T$2,Banco!$A$1:$AZ$2,2,FALSE),FALSE)</f>
        <v>24</v>
      </c>
      <c r="U178" s="25" t="str">
        <f>VLOOKUP($C178,Banco!$A$3:$AZ$322,HLOOKUP(U$2,Banco!$A$1:$AZ$2,2,FALSE),FALSE)</f>
        <v>-</v>
      </c>
      <c r="V178" s="25">
        <f>VLOOKUP($C178,Banco!$A$3:$AZ$322,HLOOKUP(V$2,Banco!$A$1:$AZ$2,2,FALSE),FALSE)</f>
        <v>0</v>
      </c>
      <c r="W178" s="25">
        <f>VLOOKUP($C178,Banco!$A$3:$AZ$322,HLOOKUP(W$2,Banco!$A$1:$AZ$2,2,FALSE),FALSE)</f>
        <v>1</v>
      </c>
      <c r="X178" s="25">
        <f>VLOOKUP($C178,Banco!$A$3:$AZ$322,HLOOKUP(X$2,Banco!$A$1:$AZ$2,2,FALSE),FALSE)</f>
        <v>0</v>
      </c>
      <c r="Y178" s="68">
        <f>VLOOKUP($C178,Banco!$A$3:$AZ$322,HLOOKUP(Y$2,Banco!$A$1:$AZ$2,2,FALSE),FALSE)</f>
        <v>0</v>
      </c>
      <c r="Z178" s="68">
        <f>VLOOKUP($C178,Banco!$A$3:$AZ$322,HLOOKUP(Z$2,Banco!$A$1:$AZ$2,2,FALSE),FALSE)</f>
        <v>0</v>
      </c>
      <c r="AA178" s="68" t="str">
        <f>VLOOKUP($C178,Banco!$A$3:$AZ$322,HLOOKUP(AA$2,Banco!$A$1:$AZ$2,2,FALSE),FALSE)</f>
        <v>-</v>
      </c>
      <c r="AB178" s="68">
        <f>VLOOKUP($C178,Banco!$A$3:$AZ$322,HLOOKUP(AB$2,Banco!$A$1:$AZ$2,2,FALSE),FALSE)</f>
        <v>1</v>
      </c>
      <c r="AC178" s="68">
        <f>VLOOKUP($C178,Banco!$A$3:$AZ$322,HLOOKUP(AC$2,Banco!$A$1:$AZ$2,2,FALSE),FALSE)</f>
        <v>4</v>
      </c>
      <c r="AD178" s="68">
        <f>VLOOKUP($C178,Banco!$A$3:$AZ$322,HLOOKUP(AD$2,Banco!$A$1:$AZ$2,2,FALSE),FALSE)</f>
        <v>0</v>
      </c>
      <c r="AE178" s="68" t="str">
        <f>VLOOKUP($C178,Banco!$A$3:$AZ$322,HLOOKUP(AE$2,Banco!$A$1:$AZ$2,2,FALSE),FALSE)</f>
        <v>X</v>
      </c>
      <c r="AF178" s="68">
        <f>VLOOKUP($C178,Banco!$A$3:$AZ$322,HLOOKUP(AF$2,Banco!$A$1:$AZ$2,2,FALSE),FALSE)</f>
        <v>0</v>
      </c>
      <c r="AG178" s="68">
        <f>VLOOKUP($C178,Banco!$A$3:$AZ$322,HLOOKUP(AG$2,Banco!$A$1:$AZ$2,2,FALSE),FALSE)</f>
        <v>0</v>
      </c>
    </row>
    <row r="179" spans="1:33" ht="24.75" customHeight="1" x14ac:dyDescent="0.2">
      <c r="A179" s="420"/>
      <c r="B179" s="413"/>
      <c r="C179" s="169" t="s">
        <v>187</v>
      </c>
      <c r="D179" s="198" t="s">
        <v>476</v>
      </c>
      <c r="E179" s="28">
        <f>VLOOKUP($C179,Banco!$A$3:$AZ$322,HLOOKUP(E$2,Banco!$A$1:$AZ$2,2,FALSE),FALSE)</f>
        <v>7295</v>
      </c>
      <c r="F179" s="28">
        <f>VLOOKUP($C179,Banco!$A$3:$AZ$322,HLOOKUP(F$2,Banco!$A$1:$AZ$2,2,FALSE),FALSE)</f>
        <v>6900</v>
      </c>
      <c r="G179" s="28">
        <f>VLOOKUP($C179,Banco!$A$3:$AZ$322,HLOOKUP(G$2,Banco!$A$1:$AZ$2,2,FALSE),FALSE)</f>
        <v>6900</v>
      </c>
      <c r="H179" s="125">
        <f>VLOOKUP($C179,Banco!$A$3:$AZ$322,HLOOKUP(H$2,Banco!$A$1:$AZ$2,2,FALSE),FALSE)</f>
        <v>0.94585332419465384</v>
      </c>
      <c r="I179" s="28">
        <f>VLOOKUP($C179,Banco!$A$3:$AZ$322,HLOOKUP(I$2,Banco!$A$1:$AZ$2,2,FALSE),FALSE)</f>
        <v>4</v>
      </c>
      <c r="J179" s="28">
        <f>VLOOKUP($C179,Banco!$A$3:$AZ$322,HLOOKUP(J$2,Banco!$A$1:$AZ$2,2,FALSE),FALSE)</f>
        <v>2</v>
      </c>
      <c r="K179" s="28">
        <f>VLOOKUP($C179,Banco!$A$3:$AZ$322,HLOOKUP(K$2,Banco!$A$1:$AZ$2,2,FALSE),FALSE)</f>
        <v>2</v>
      </c>
      <c r="L179" s="28">
        <f>VLOOKUP($C179,Banco!$A$3:$AZ$322,HLOOKUP(L$2,Banco!$A$1:$AZ$2,2,FALSE),FALSE)</f>
        <v>0</v>
      </c>
      <c r="M179" s="125">
        <f>VLOOKUP($C179,Banco!$A$3:$AZ$322,HLOOKUP(M$2,Banco!$A$1:$AZ$2,2,FALSE),FALSE)</f>
        <v>0.94879999999999998</v>
      </c>
      <c r="N179" s="28">
        <f>VLOOKUP($C179,Banco!$A$3:$AZ$322,HLOOKUP(N$2,Banco!$A$1:$AZ$2,2,FALSE),FALSE)</f>
        <v>0</v>
      </c>
      <c r="O179" s="28">
        <f>VLOOKUP($C179,Banco!$A$3:$AZ$322,HLOOKUP(O$2,Banco!$A$1:$AZ$2,2,FALSE),FALSE)</f>
        <v>0</v>
      </c>
      <c r="P179" s="28">
        <f>VLOOKUP($C179,Banco!$A$3:$AZ$322,HLOOKUP(P$2,Banco!$A$1:$AZ$2,2,FALSE),FALSE)</f>
        <v>1</v>
      </c>
      <c r="Q179" s="28">
        <f>VLOOKUP($C179,Banco!$A$3:$AZ$322,HLOOKUP(Q$2,Banco!$A$1:$AZ$2,2,FALSE),FALSE)</f>
        <v>0</v>
      </c>
      <c r="R179" s="28">
        <f>VLOOKUP($C179,Banco!$A$3:$AZ$322,HLOOKUP(R$2,Banco!$A$1:$AZ$2,2,FALSE),FALSE)</f>
        <v>0</v>
      </c>
      <c r="S179" s="28">
        <f>VLOOKUP($C179,Banco!$A$3:$AZ$322,HLOOKUP(S$2,Banco!$A$1:$AZ$2,2,FALSE),FALSE)</f>
        <v>18</v>
      </c>
      <c r="T179" s="28">
        <f>VLOOKUP($C179,Banco!$A$3:$AZ$322,HLOOKUP(T$2,Banco!$A$1:$AZ$2,2,FALSE),FALSE)</f>
        <v>5</v>
      </c>
      <c r="U179" s="28" t="str">
        <f>VLOOKUP($C179,Banco!$A$3:$AZ$322,HLOOKUP(U$2,Banco!$A$1:$AZ$2,2,FALSE),FALSE)</f>
        <v>-</v>
      </c>
      <c r="V179" s="28">
        <f>VLOOKUP($C179,Banco!$A$3:$AZ$322,HLOOKUP(V$2,Banco!$A$1:$AZ$2,2,FALSE),FALSE)</f>
        <v>0</v>
      </c>
      <c r="W179" s="28">
        <f>VLOOKUP($C179,Banco!$A$3:$AZ$322,HLOOKUP(W$2,Banco!$A$1:$AZ$2,2,FALSE),FALSE)</f>
        <v>0</v>
      </c>
      <c r="X179" s="28">
        <f>VLOOKUP($C179,Banco!$A$3:$AZ$322,HLOOKUP(X$2,Banco!$A$1:$AZ$2,2,FALSE),FALSE)</f>
        <v>0</v>
      </c>
      <c r="Y179" s="74" t="str">
        <f>VLOOKUP($C179,Banco!$A$3:$AZ$322,HLOOKUP(Y$2,Banco!$A$1:$AZ$2,2,FALSE),FALSE)</f>
        <v>-</v>
      </c>
      <c r="Z179" s="74">
        <f>VLOOKUP($C179,Banco!$A$3:$AZ$322,HLOOKUP(Z$2,Banco!$A$1:$AZ$2,2,FALSE),FALSE)</f>
        <v>0</v>
      </c>
      <c r="AA179" s="328" t="str">
        <f>VLOOKUP($C179,Banco!$A$3:$AZ$322,HLOOKUP(AA$2,Banco!$A$1:$AZ$2,2,FALSE),FALSE)</f>
        <v>CAPS I - Microrregional</v>
      </c>
      <c r="AB179" s="74">
        <f>VLOOKUP($C179,Banco!$A$3:$AZ$322,HLOOKUP(AB$2,Banco!$A$1:$AZ$2,2,FALSE),FALSE)</f>
        <v>1</v>
      </c>
      <c r="AC179" s="74">
        <f>VLOOKUP($C179,Banco!$A$3:$AZ$322,HLOOKUP(AC$2,Banco!$A$1:$AZ$2,2,FALSE),FALSE)</f>
        <v>0</v>
      </c>
      <c r="AD179" s="74">
        <f>VLOOKUP($C179,Banco!$A$3:$AZ$322,HLOOKUP(AD$2,Banco!$A$1:$AZ$2,2,FALSE),FALSE)</f>
        <v>0</v>
      </c>
      <c r="AE179" s="74" t="str">
        <f>VLOOKUP($C179,Banco!$A$3:$AZ$322,HLOOKUP(AE$2,Banco!$A$1:$AZ$2,2,FALSE),FALSE)</f>
        <v>X</v>
      </c>
      <c r="AF179" s="74">
        <f>VLOOKUP($C179,Banco!$A$3:$AZ$322,HLOOKUP(AF$2,Banco!$A$1:$AZ$2,2,FALSE),FALSE)</f>
        <v>0</v>
      </c>
      <c r="AG179" s="74">
        <f>VLOOKUP($C179,Banco!$A$3:$AZ$322,HLOOKUP(AG$2,Banco!$A$1:$AZ$2,2,FALSE),FALSE)</f>
        <v>0</v>
      </c>
    </row>
    <row r="180" spans="1:33" ht="25.5" x14ac:dyDescent="0.2">
      <c r="A180" s="420"/>
      <c r="B180" s="413"/>
      <c r="C180" s="162" t="s">
        <v>283</v>
      </c>
      <c r="D180" s="198" t="s">
        <v>476</v>
      </c>
      <c r="E180" s="25">
        <f>VLOOKUP($C180,Banco!$A$3:$AZ$322,HLOOKUP(E$2,Banco!$A$1:$AZ$2,2,FALSE),FALSE)</f>
        <v>7840</v>
      </c>
      <c r="F180" s="25">
        <f>VLOOKUP($C180,Banco!$A$3:$AZ$322,HLOOKUP(F$2,Banco!$A$1:$AZ$2,2,FALSE),FALSE)</f>
        <v>10350</v>
      </c>
      <c r="G180" s="25">
        <f>VLOOKUP($C180,Banco!$A$3:$AZ$322,HLOOKUP(G$2,Banco!$A$1:$AZ$2,2,FALSE),FALSE)</f>
        <v>7840</v>
      </c>
      <c r="H180" s="115">
        <f>VLOOKUP($C180,Banco!$A$3:$AZ$322,HLOOKUP(H$2,Banco!$A$1:$AZ$2,2,FALSE),FALSE)</f>
        <v>1</v>
      </c>
      <c r="I180" s="25">
        <f>VLOOKUP($C180,Banco!$A$3:$AZ$322,HLOOKUP(I$2,Banco!$A$1:$AZ$2,2,FALSE),FALSE)</f>
        <v>4</v>
      </c>
      <c r="J180" s="25">
        <f>VLOOKUP($C180,Banco!$A$3:$AZ$322,HLOOKUP(J$2,Banco!$A$1:$AZ$2,2,FALSE),FALSE)</f>
        <v>3</v>
      </c>
      <c r="K180" s="25">
        <f>VLOOKUP($C180,Banco!$A$3:$AZ$322,HLOOKUP(K$2,Banco!$A$1:$AZ$2,2,FALSE),FALSE)</f>
        <v>0</v>
      </c>
      <c r="L180" s="25">
        <f>VLOOKUP($C180,Banco!$A$3:$AZ$322,HLOOKUP(L$2,Banco!$A$1:$AZ$2,2,FALSE),FALSE)</f>
        <v>0</v>
      </c>
      <c r="M180" s="115">
        <f>VLOOKUP($C180,Banco!$A$3:$AZ$322,HLOOKUP(M$2,Banco!$A$1:$AZ$2,2,FALSE),FALSE)</f>
        <v>0</v>
      </c>
      <c r="N180" s="25">
        <f>VLOOKUP($C180,Banco!$A$3:$AZ$322,HLOOKUP(N$2,Banco!$A$1:$AZ$2,2,FALSE),FALSE)</f>
        <v>0</v>
      </c>
      <c r="O180" s="25">
        <f>VLOOKUP($C180,Banco!$A$3:$AZ$322,HLOOKUP(O$2,Banco!$A$1:$AZ$2,2,FALSE),FALSE)</f>
        <v>0</v>
      </c>
      <c r="P180" s="25">
        <f>VLOOKUP($C180,Banco!$A$3:$AZ$322,HLOOKUP(P$2,Banco!$A$1:$AZ$2,2,FALSE),FALSE)</f>
        <v>2</v>
      </c>
      <c r="Q180" s="25">
        <f>VLOOKUP($C180,Banco!$A$3:$AZ$322,HLOOKUP(Q$2,Banco!$A$1:$AZ$2,2,FALSE),FALSE)</f>
        <v>0</v>
      </c>
      <c r="R180" s="25">
        <f>VLOOKUP($C180,Banco!$A$3:$AZ$322,HLOOKUP(R$2,Banco!$A$1:$AZ$2,2,FALSE),FALSE)</f>
        <v>0</v>
      </c>
      <c r="S180" s="25">
        <f>VLOOKUP($C180,Banco!$A$3:$AZ$322,HLOOKUP(S$2,Banco!$A$1:$AZ$2,2,FALSE),FALSE)</f>
        <v>18</v>
      </c>
      <c r="T180" s="25">
        <f>VLOOKUP($C180,Banco!$A$3:$AZ$322,HLOOKUP(T$2,Banco!$A$1:$AZ$2,2,FALSE),FALSE)</f>
        <v>14</v>
      </c>
      <c r="U180" s="25" t="str">
        <f>VLOOKUP($C180,Banco!$A$3:$AZ$322,HLOOKUP(U$2,Banco!$A$1:$AZ$2,2,FALSE),FALSE)</f>
        <v>-</v>
      </c>
      <c r="V180" s="25">
        <f>VLOOKUP($C180,Banco!$A$3:$AZ$322,HLOOKUP(V$2,Banco!$A$1:$AZ$2,2,FALSE),FALSE)</f>
        <v>0</v>
      </c>
      <c r="W180" s="25">
        <f>VLOOKUP($C180,Banco!$A$3:$AZ$322,HLOOKUP(W$2,Banco!$A$1:$AZ$2,2,FALSE),FALSE)</f>
        <v>0</v>
      </c>
      <c r="X180" s="25">
        <f>VLOOKUP($C180,Banco!$A$3:$AZ$322,HLOOKUP(X$2,Banco!$A$1:$AZ$2,2,FALSE),FALSE)</f>
        <v>1</v>
      </c>
      <c r="Y180" s="68" t="str">
        <f>VLOOKUP($C180,Banco!$A$3:$AZ$322,HLOOKUP(Y$2,Banco!$A$1:$AZ$2,2,FALSE),FALSE)</f>
        <v>-</v>
      </c>
      <c r="Z180" s="68">
        <f>VLOOKUP($C180,Banco!$A$3:$AZ$322,HLOOKUP(Z$2,Banco!$A$1:$AZ$2,2,FALSE),FALSE)</f>
        <v>0</v>
      </c>
      <c r="AA180" s="68" t="str">
        <f>VLOOKUP($C180,Banco!$A$3:$AZ$322,HLOOKUP(AA$2,Banco!$A$1:$AZ$2,2,FALSE),FALSE)</f>
        <v>Encaminha p/ Água Doce</v>
      </c>
      <c r="AB180" s="68">
        <f>VLOOKUP($C180,Banco!$A$3:$AZ$322,HLOOKUP(AB$2,Banco!$A$1:$AZ$2,2,FALSE),FALSE)</f>
        <v>0</v>
      </c>
      <c r="AC180" s="68">
        <f>VLOOKUP($C180,Banco!$A$3:$AZ$322,HLOOKUP(AC$2,Banco!$A$1:$AZ$2,2,FALSE),FALSE)</f>
        <v>0</v>
      </c>
      <c r="AD180" s="68">
        <f>VLOOKUP($C180,Banco!$A$3:$AZ$322,HLOOKUP(AD$2,Banco!$A$1:$AZ$2,2,FALSE),FALSE)</f>
        <v>0</v>
      </c>
      <c r="AE180" s="68" t="str">
        <f>VLOOKUP($C180,Banco!$A$3:$AZ$322,HLOOKUP(AE$2,Banco!$A$1:$AZ$2,2,FALSE),FALSE)</f>
        <v>X</v>
      </c>
      <c r="AF180" s="68">
        <f>VLOOKUP($C180,Banco!$A$3:$AZ$322,HLOOKUP(AF$2,Banco!$A$1:$AZ$2,2,FALSE),FALSE)</f>
        <v>0</v>
      </c>
      <c r="AG180" s="68">
        <f>VLOOKUP($C180,Banco!$A$3:$AZ$322,HLOOKUP(AG$2,Banco!$A$1:$AZ$2,2,FALSE),FALSE)</f>
        <v>0</v>
      </c>
    </row>
    <row r="181" spans="1:33" x14ac:dyDescent="0.2">
      <c r="A181" s="420"/>
      <c r="B181" s="413"/>
      <c r="C181" s="169" t="s">
        <v>293</v>
      </c>
      <c r="D181" s="198" t="s">
        <v>477</v>
      </c>
      <c r="E181" s="28">
        <f>VLOOKUP($C181,Banco!$A$3:$AZ$322,HLOOKUP(E$2,Banco!$A$1:$AZ$2,2,FALSE),FALSE)</f>
        <v>2477</v>
      </c>
      <c r="F181" s="28">
        <f>VLOOKUP($C181,Banco!$A$3:$AZ$322,HLOOKUP(F$2,Banco!$A$1:$AZ$2,2,FALSE),FALSE)</f>
        <v>3450</v>
      </c>
      <c r="G181" s="28">
        <f>VLOOKUP($C181,Banco!$A$3:$AZ$322,HLOOKUP(G$2,Banco!$A$1:$AZ$2,2,FALSE),FALSE)</f>
        <v>2477</v>
      </c>
      <c r="H181" s="125">
        <f>VLOOKUP($C181,Banco!$A$3:$AZ$322,HLOOKUP(H$2,Banco!$A$1:$AZ$2,2,FALSE),FALSE)</f>
        <v>1</v>
      </c>
      <c r="I181" s="28">
        <f>VLOOKUP($C181,Banco!$A$3:$AZ$322,HLOOKUP(I$2,Banco!$A$1:$AZ$2,2,FALSE),FALSE)</f>
        <v>1</v>
      </c>
      <c r="J181" s="28">
        <f>VLOOKUP($C181,Banco!$A$3:$AZ$322,HLOOKUP(J$2,Banco!$A$1:$AZ$2,2,FALSE),FALSE)</f>
        <v>1</v>
      </c>
      <c r="K181" s="28">
        <f>VLOOKUP($C181,Banco!$A$3:$AZ$322,HLOOKUP(K$2,Banco!$A$1:$AZ$2,2,FALSE),FALSE)</f>
        <v>2</v>
      </c>
      <c r="L181" s="28">
        <f>VLOOKUP($C181,Banco!$A$3:$AZ$322,HLOOKUP(L$2,Banco!$A$1:$AZ$2,2,FALSE),FALSE)</f>
        <v>0</v>
      </c>
      <c r="M181" s="125">
        <f>VLOOKUP($C181,Banco!$A$3:$AZ$322,HLOOKUP(M$2,Banco!$A$1:$AZ$2,2,FALSE),FALSE)</f>
        <v>1</v>
      </c>
      <c r="N181" s="28">
        <f>VLOOKUP($C181,Banco!$A$3:$AZ$322,HLOOKUP(N$2,Banco!$A$1:$AZ$2,2,FALSE),FALSE)</f>
        <v>0</v>
      </c>
      <c r="O181" s="28">
        <f>VLOOKUP($C181,Banco!$A$3:$AZ$322,HLOOKUP(O$2,Banco!$A$1:$AZ$2,2,FALSE),FALSE)</f>
        <v>0</v>
      </c>
      <c r="P181" s="28">
        <f>VLOOKUP($C181,Banco!$A$3:$AZ$322,HLOOKUP(P$2,Banco!$A$1:$AZ$2,2,FALSE),FALSE)</f>
        <v>1</v>
      </c>
      <c r="Q181" s="28">
        <f>VLOOKUP($C181,Banco!$A$3:$AZ$322,HLOOKUP(Q$2,Banco!$A$1:$AZ$2,2,FALSE),FALSE)</f>
        <v>1</v>
      </c>
      <c r="R181" s="28">
        <f>VLOOKUP($C181,Banco!$A$3:$AZ$322,HLOOKUP(R$2,Banco!$A$1:$AZ$2,2,FALSE),FALSE)</f>
        <v>1</v>
      </c>
      <c r="S181" s="28">
        <f>VLOOKUP($C181,Banco!$A$3:$AZ$322,HLOOKUP(S$2,Banco!$A$1:$AZ$2,2,FALSE),FALSE)</f>
        <v>6</v>
      </c>
      <c r="T181" s="28">
        <f>VLOOKUP($C181,Banco!$A$3:$AZ$322,HLOOKUP(T$2,Banco!$A$1:$AZ$2,2,FALSE),FALSE)</f>
        <v>2</v>
      </c>
      <c r="U181" s="28" t="str">
        <f>VLOOKUP($C181,Banco!$A$3:$AZ$322,HLOOKUP(U$2,Banco!$A$1:$AZ$2,2,FALSE),FALSE)</f>
        <v>-</v>
      </c>
      <c r="V181" s="28">
        <f>VLOOKUP($C181,Banco!$A$3:$AZ$322,HLOOKUP(V$2,Banco!$A$1:$AZ$2,2,FALSE),FALSE)</f>
        <v>0</v>
      </c>
      <c r="W181" s="28">
        <f>VLOOKUP($C181,Banco!$A$3:$AZ$322,HLOOKUP(W$2,Banco!$A$1:$AZ$2,2,FALSE),FALSE)</f>
        <v>0</v>
      </c>
      <c r="X181" s="28">
        <f>VLOOKUP($C181,Banco!$A$3:$AZ$322,HLOOKUP(X$2,Banco!$A$1:$AZ$2,2,FALSE),FALSE)</f>
        <v>1</v>
      </c>
      <c r="Y181" s="74" t="str">
        <f>VLOOKUP($C181,Banco!$A$3:$AZ$322,HLOOKUP(Y$2,Banco!$A$1:$AZ$2,2,FALSE),FALSE)</f>
        <v>Ref. Caçador</v>
      </c>
      <c r="Z181" s="74">
        <f>VLOOKUP($C181,Banco!$A$3:$AZ$322,HLOOKUP(Z$2,Banco!$A$1:$AZ$2,2,FALSE),FALSE)</f>
        <v>0</v>
      </c>
      <c r="AA181" s="74" t="str">
        <f>VLOOKUP($C181,Banco!$A$3:$AZ$322,HLOOKUP(AA$2,Banco!$A$1:$AZ$2,2,FALSE),FALSE)</f>
        <v>-</v>
      </c>
      <c r="AB181" s="74">
        <f>VLOOKUP($C181,Banco!$A$3:$AZ$322,HLOOKUP(AB$2,Banco!$A$1:$AZ$2,2,FALSE),FALSE)</f>
        <v>0</v>
      </c>
      <c r="AC181" s="74">
        <f>VLOOKUP($C181,Banco!$A$3:$AZ$322,HLOOKUP(AC$2,Banco!$A$1:$AZ$2,2,FALSE),FALSE)</f>
        <v>1</v>
      </c>
      <c r="AD181" s="74">
        <f>VLOOKUP($C181,Banco!$A$3:$AZ$322,HLOOKUP(AD$2,Banco!$A$1:$AZ$2,2,FALSE),FALSE)</f>
        <v>0</v>
      </c>
      <c r="AE181" s="74" t="str">
        <f>VLOOKUP($C181,Banco!$A$3:$AZ$322,HLOOKUP(AE$2,Banco!$A$1:$AZ$2,2,FALSE),FALSE)</f>
        <v>X</v>
      </c>
      <c r="AF181" s="74">
        <f>VLOOKUP($C181,Banco!$A$3:$AZ$322,HLOOKUP(AF$2,Banco!$A$1:$AZ$2,2,FALSE),FALSE)</f>
        <v>0</v>
      </c>
      <c r="AG181" s="74">
        <f>VLOOKUP($C181,Banco!$A$3:$AZ$322,HLOOKUP(AG$2,Banco!$A$1:$AZ$2,2,FALSE),FALSE)</f>
        <v>0</v>
      </c>
    </row>
    <row r="182" spans="1:33" x14ac:dyDescent="0.2">
      <c r="A182" s="420"/>
      <c r="B182" s="413"/>
      <c r="C182" s="162" t="s">
        <v>294</v>
      </c>
      <c r="D182" s="198" t="s">
        <v>476</v>
      </c>
      <c r="E182" s="25">
        <f>VLOOKUP($C182,Banco!$A$3:$AZ$322,HLOOKUP(E$2,Banco!$A$1:$AZ$2,2,FALSE),FALSE)</f>
        <v>4492</v>
      </c>
      <c r="F182" s="25">
        <f>VLOOKUP($C182,Banco!$A$3:$AZ$322,HLOOKUP(F$2,Banco!$A$1:$AZ$2,2,FALSE),FALSE)</f>
        <v>6900</v>
      </c>
      <c r="G182" s="25">
        <f>VLOOKUP($C182,Banco!$A$3:$AZ$322,HLOOKUP(G$2,Banco!$A$1:$AZ$2,2,FALSE),FALSE)</f>
        <v>4492</v>
      </c>
      <c r="H182" s="115">
        <f>VLOOKUP($C182,Banco!$A$3:$AZ$322,HLOOKUP(H$2,Banco!$A$1:$AZ$2,2,FALSE),FALSE)</f>
        <v>1</v>
      </c>
      <c r="I182" s="25">
        <f>VLOOKUP($C182,Banco!$A$3:$AZ$322,HLOOKUP(I$2,Banco!$A$1:$AZ$2,2,FALSE),FALSE)</f>
        <v>2</v>
      </c>
      <c r="J182" s="25">
        <f>VLOOKUP($C182,Banco!$A$3:$AZ$322,HLOOKUP(J$2,Banco!$A$1:$AZ$2,2,FALSE),FALSE)</f>
        <v>2</v>
      </c>
      <c r="K182" s="25">
        <f>VLOOKUP($C182,Banco!$A$3:$AZ$322,HLOOKUP(K$2,Banco!$A$1:$AZ$2,2,FALSE),FALSE)</f>
        <v>1</v>
      </c>
      <c r="L182" s="25">
        <f>VLOOKUP($C182,Banco!$A$3:$AZ$322,HLOOKUP(L$2,Banco!$A$1:$AZ$2,2,FALSE),FALSE)</f>
        <v>0</v>
      </c>
      <c r="M182" s="115">
        <f>VLOOKUP($C182,Banco!$A$3:$AZ$322,HLOOKUP(M$2,Banco!$A$1:$AZ$2,2,FALSE),FALSE)</f>
        <v>0.96609999999999996</v>
      </c>
      <c r="N182" s="25">
        <f>VLOOKUP($C182,Banco!$A$3:$AZ$322,HLOOKUP(N$2,Banco!$A$1:$AZ$2,2,FALSE),FALSE)</f>
        <v>0</v>
      </c>
      <c r="O182" s="25">
        <f>VLOOKUP($C182,Banco!$A$3:$AZ$322,HLOOKUP(O$2,Banco!$A$1:$AZ$2,2,FALSE),FALSE)</f>
        <v>0</v>
      </c>
      <c r="P182" s="25">
        <f>VLOOKUP($C182,Banco!$A$3:$AZ$322,HLOOKUP(P$2,Banco!$A$1:$AZ$2,2,FALSE),FALSE)</f>
        <v>2</v>
      </c>
      <c r="Q182" s="25">
        <f>VLOOKUP($C182,Banco!$A$3:$AZ$322,HLOOKUP(Q$2,Banco!$A$1:$AZ$2,2,FALSE),FALSE)</f>
        <v>1</v>
      </c>
      <c r="R182" s="25">
        <f>VLOOKUP($C182,Banco!$A$3:$AZ$322,HLOOKUP(R$2,Banco!$A$1:$AZ$2,2,FALSE),FALSE)</f>
        <v>1</v>
      </c>
      <c r="S182" s="25">
        <f>VLOOKUP($C182,Banco!$A$3:$AZ$322,HLOOKUP(S$2,Banco!$A$1:$AZ$2,2,FALSE),FALSE)</f>
        <v>12</v>
      </c>
      <c r="T182" s="25">
        <f>VLOOKUP($C182,Banco!$A$3:$AZ$322,HLOOKUP(T$2,Banco!$A$1:$AZ$2,2,FALSE),FALSE)</f>
        <v>13</v>
      </c>
      <c r="U182" s="25" t="str">
        <f>VLOOKUP($C182,Banco!$A$3:$AZ$322,HLOOKUP(U$2,Banco!$A$1:$AZ$2,2,FALSE),FALSE)</f>
        <v>-</v>
      </c>
      <c r="V182" s="25">
        <f>VLOOKUP($C182,Banco!$A$3:$AZ$322,HLOOKUP(V$2,Banco!$A$1:$AZ$2,2,FALSE),FALSE)</f>
        <v>0</v>
      </c>
      <c r="W182" s="25">
        <f>VLOOKUP($C182,Banco!$A$3:$AZ$322,HLOOKUP(W$2,Banco!$A$1:$AZ$2,2,FALSE),FALSE)</f>
        <v>0</v>
      </c>
      <c r="X182" s="25">
        <f>VLOOKUP($C182,Banco!$A$3:$AZ$322,HLOOKUP(X$2,Banco!$A$1:$AZ$2,2,FALSE),FALSE)</f>
        <v>1</v>
      </c>
      <c r="Y182" s="68" t="str">
        <f>VLOOKUP($C182,Banco!$A$3:$AZ$322,HLOOKUP(Y$2,Banco!$A$1:$AZ$2,2,FALSE),FALSE)</f>
        <v>-</v>
      </c>
      <c r="Z182" s="68">
        <f>VLOOKUP($C182,Banco!$A$3:$AZ$322,HLOOKUP(Z$2,Banco!$A$1:$AZ$2,2,FALSE),FALSE)</f>
        <v>0</v>
      </c>
      <c r="AA182" s="68" t="str">
        <f>VLOOKUP($C182,Banco!$A$3:$AZ$322,HLOOKUP(AA$2,Banco!$A$1:$AZ$2,2,FALSE),FALSE)</f>
        <v>-</v>
      </c>
      <c r="AB182" s="68">
        <f>VLOOKUP($C182,Banco!$A$3:$AZ$322,HLOOKUP(AB$2,Banco!$A$1:$AZ$2,2,FALSE),FALSE)</f>
        <v>0</v>
      </c>
      <c r="AC182" s="68">
        <f>VLOOKUP($C182,Banco!$A$3:$AZ$322,HLOOKUP(AC$2,Banco!$A$1:$AZ$2,2,FALSE),FALSE)</f>
        <v>1</v>
      </c>
      <c r="AD182" s="68">
        <f>VLOOKUP($C182,Banco!$A$3:$AZ$322,HLOOKUP(AD$2,Banco!$A$1:$AZ$2,2,FALSE),FALSE)</f>
        <v>0</v>
      </c>
      <c r="AE182" s="68" t="str">
        <f>VLOOKUP($C182,Banco!$A$3:$AZ$322,HLOOKUP(AE$2,Banco!$A$1:$AZ$2,2,FALSE),FALSE)</f>
        <v>X</v>
      </c>
      <c r="AF182" s="68">
        <f>VLOOKUP($C182,Banco!$A$3:$AZ$322,HLOOKUP(AF$2,Banco!$A$1:$AZ$2,2,FALSE),FALSE)</f>
        <v>0</v>
      </c>
      <c r="AG182" s="68">
        <f>VLOOKUP($C182,Banco!$A$3:$AZ$322,HLOOKUP(AG$2,Banco!$A$1:$AZ$2,2,FALSE),FALSE)</f>
        <v>0</v>
      </c>
    </row>
    <row r="183" spans="1:33" ht="28.5" customHeight="1" thickBot="1" x14ac:dyDescent="0.25">
      <c r="A183" s="420"/>
      <c r="B183" s="413"/>
      <c r="C183" s="170" t="s">
        <v>302</v>
      </c>
      <c r="D183" s="198" t="s">
        <v>477</v>
      </c>
      <c r="E183" s="103">
        <f>VLOOKUP($C183,Banco!$A$3:$AZ$322,HLOOKUP(E$2,Banco!$A$1:$AZ$2,2,FALSE),FALSE)</f>
        <v>3363</v>
      </c>
      <c r="F183" s="103">
        <f>VLOOKUP($C183,Banco!$A$3:$AZ$322,HLOOKUP(F$2,Banco!$A$1:$AZ$2,2,FALSE),FALSE)</f>
        <v>3450</v>
      </c>
      <c r="G183" s="103">
        <f>VLOOKUP($C183,Banco!$A$3:$AZ$322,HLOOKUP(G$2,Banco!$A$1:$AZ$2,2,FALSE),FALSE)</f>
        <v>3363</v>
      </c>
      <c r="H183" s="126">
        <f>VLOOKUP($C183,Banco!$A$3:$AZ$322,HLOOKUP(H$2,Banco!$A$1:$AZ$2,2,FALSE),FALSE)</f>
        <v>1</v>
      </c>
      <c r="I183" s="103">
        <f>VLOOKUP($C183,Banco!$A$3:$AZ$322,HLOOKUP(I$2,Banco!$A$1:$AZ$2,2,FALSE),FALSE)</f>
        <v>2</v>
      </c>
      <c r="J183" s="103">
        <f>VLOOKUP($C183,Banco!$A$3:$AZ$322,HLOOKUP(J$2,Banco!$A$1:$AZ$2,2,FALSE),FALSE)</f>
        <v>1</v>
      </c>
      <c r="K183" s="103">
        <f>VLOOKUP($C183,Banco!$A$3:$AZ$322,HLOOKUP(K$2,Banco!$A$1:$AZ$2,2,FALSE),FALSE)</f>
        <v>1</v>
      </c>
      <c r="L183" s="103">
        <f>VLOOKUP($C183,Banco!$A$3:$AZ$322,HLOOKUP(L$2,Banco!$A$1:$AZ$2,2,FALSE),FALSE)</f>
        <v>0</v>
      </c>
      <c r="M183" s="126">
        <f>VLOOKUP($C183,Banco!$A$3:$AZ$322,HLOOKUP(M$2,Banco!$A$1:$AZ$2,2,FALSE),FALSE)</f>
        <v>1</v>
      </c>
      <c r="N183" s="103">
        <f>VLOOKUP($C183,Banco!$A$3:$AZ$322,HLOOKUP(N$2,Banco!$A$1:$AZ$2,2,FALSE),FALSE)</f>
        <v>0</v>
      </c>
      <c r="O183" s="103">
        <f>VLOOKUP($C183,Banco!$A$3:$AZ$322,HLOOKUP(O$2,Banco!$A$1:$AZ$2,2,FALSE),FALSE)</f>
        <v>0</v>
      </c>
      <c r="P183" s="103">
        <f>VLOOKUP($C183,Banco!$A$3:$AZ$322,HLOOKUP(P$2,Banco!$A$1:$AZ$2,2,FALSE),FALSE)</f>
        <v>1</v>
      </c>
      <c r="Q183" s="103">
        <f>VLOOKUP($C183,Banco!$A$3:$AZ$322,HLOOKUP(Q$2,Banco!$A$1:$AZ$2,2,FALSE),FALSE)</f>
        <v>0</v>
      </c>
      <c r="R183" s="103">
        <f>VLOOKUP($C183,Banco!$A$3:$AZ$322,HLOOKUP(R$2,Banco!$A$1:$AZ$2,2,FALSE),FALSE)</f>
        <v>0</v>
      </c>
      <c r="S183" s="103">
        <f>VLOOKUP($C183,Banco!$A$3:$AZ$322,HLOOKUP(S$2,Banco!$A$1:$AZ$2,2,FALSE),FALSE)</f>
        <v>8</v>
      </c>
      <c r="T183" s="103">
        <f>VLOOKUP($C183,Banco!$A$3:$AZ$322,HLOOKUP(T$2,Banco!$A$1:$AZ$2,2,FALSE),FALSE)</f>
        <v>5</v>
      </c>
      <c r="U183" s="103" t="str">
        <f>VLOOKUP($C183,Banco!$A$3:$AZ$322,HLOOKUP(U$2,Banco!$A$1:$AZ$2,2,FALSE),FALSE)</f>
        <v>-</v>
      </c>
      <c r="V183" s="103">
        <f>VLOOKUP($C183,Banco!$A$3:$AZ$322,HLOOKUP(V$2,Banco!$A$1:$AZ$2,2,FALSE),FALSE)</f>
        <v>0</v>
      </c>
      <c r="W183" s="103">
        <f>VLOOKUP($C183,Banco!$A$3:$AZ$322,HLOOKUP(W$2,Banco!$A$1:$AZ$2,2,FALSE),FALSE)</f>
        <v>0</v>
      </c>
      <c r="X183" s="103">
        <f>VLOOKUP($C183,Banco!$A$3:$AZ$322,HLOOKUP(X$2,Banco!$A$1:$AZ$2,2,FALSE),FALSE)</f>
        <v>0</v>
      </c>
      <c r="Y183" s="105" t="str">
        <f>VLOOKUP($C183,Banco!$A$3:$AZ$322,HLOOKUP(Y$2,Banco!$A$1:$AZ$2,2,FALSE),FALSE)</f>
        <v>-</v>
      </c>
      <c r="Z183" s="105">
        <f>VLOOKUP($C183,Banco!$A$3:$AZ$322,HLOOKUP(Z$2,Banco!$A$1:$AZ$2,2,FALSE),FALSE)</f>
        <v>0</v>
      </c>
      <c r="AA183" s="105" t="str">
        <f>VLOOKUP($C183,Banco!$A$3:$AZ$322,HLOOKUP(AA$2,Banco!$A$1:$AZ$2,2,FALSE),FALSE)</f>
        <v>Encaminha p/ Ouro</v>
      </c>
      <c r="AB183" s="105">
        <f>VLOOKUP($C183,Banco!$A$3:$AZ$322,HLOOKUP(AB$2,Banco!$A$1:$AZ$2,2,FALSE),FALSE)</f>
        <v>1</v>
      </c>
      <c r="AC183" s="105">
        <f>VLOOKUP($C183,Banco!$A$3:$AZ$322,HLOOKUP(AC$2,Banco!$A$1:$AZ$2,2,FALSE),FALSE)</f>
        <v>0</v>
      </c>
      <c r="AD183" s="105">
        <f>VLOOKUP($C183,Banco!$A$3:$AZ$322,HLOOKUP(AD$2,Banco!$A$1:$AZ$2,2,FALSE),FALSE)</f>
        <v>0</v>
      </c>
      <c r="AE183" s="105" t="str">
        <f>VLOOKUP($C183,Banco!$A$3:$AZ$322,HLOOKUP(AE$2,Banco!$A$1:$AZ$2,2,FALSE),FALSE)</f>
        <v>X</v>
      </c>
      <c r="AF183" s="105">
        <f>VLOOKUP($C183,Banco!$A$3:$AZ$322,HLOOKUP(AF$2,Banco!$A$1:$AZ$2,2,FALSE),FALSE)</f>
        <v>0</v>
      </c>
      <c r="AG183" s="105">
        <f>VLOOKUP($C183,Banco!$A$3:$AZ$322,HLOOKUP(AG$2,Banco!$A$1:$AZ$2,2,FALSE),FALSE)</f>
        <v>0</v>
      </c>
    </row>
    <row r="184" spans="1:33" ht="13.5" thickBot="1" x14ac:dyDescent="0.25">
      <c r="A184" s="420"/>
      <c r="B184" s="414"/>
      <c r="C184" s="408" t="s">
        <v>377</v>
      </c>
      <c r="D184" s="408"/>
      <c r="E184" s="102">
        <f t="shared" ref="E184:AE184" si="23">IF(COUNTIFS(E164:E183,"*Mod*"),COUNTIFS(E164:E183,"*Mod*"),IF(COUNTIFS(E164:E183,"X"),COUNTIFS(E164:E183,"X"),IF(COUNTIFS(E164:E183,"*CAPS*"),((LEN(CONCATENATE(E164,E165,E166,E167,E168,E169,E170,E171,E172,E173,E174,E175,E176,E177,E178,E179,E180,E181,E182,E183))-LEN(SUBSTITUTE(CONCATENATE(E164,E165,E166,E167,E168,E169,E170,E171,E172,E173,E174,E175,E176,E177,E178,E179,E180,E181,E182,E183),"CAPS","")))/4)+((LEN(CONCATENATE(E164,E165,E166,E167,E168,E169,E170,E171,E172,E173,E174,E175,E176,E177,E178,E179,E180,E181,E182,E183))-LEN(SUBSTITUTE(CONCATENATE(E164,E165,E166,E167,E168,E169,E170,E171,E172,E173,E174,E175,E176,E177,E178,E179,E180,E181,E182,E183),"2","")))/1),IF(COUNTIFS(E164:E183,"*Sede*"),((LEN(CONCATENATE(E164,E165,E166,E167,E168,E169,E170,E171,E172,E173,E174,E175,E176,E177,E178,E179,E180,E181,E182,E183))-LEN(SUBSTITUTE(CONCATENATE(E164,E165,E166,E167,E168,E169,E170,E171,E172,E173,E174,E175,E176,E177,E178,E179,E180,E181,E182,E183),"Sede","")))/4),IF(AND(COUNTIFS(E$2,"*SB*"),COUNTIFS(E$2,"*%*")),HLOOKUP("*4&amp;7#2*",$A$2:$AT$321,(ROW(E184)-1),FALSE)/$E184,IF(AND(COUNTIFS(E$2,"*SF*"),COUNTIFS(E$2,"*%*")),HLOOKUP("*2&amp;3#9*",$A$2:$AT$321,(ROW(E184)-1),FALSE)/$E184,IF(COUNTIF(E$2,"*NASF SC*"),COUNTIFS(E164:E183,"*Mod*"),SUM(E164:E183))))))))</f>
        <v>192347</v>
      </c>
      <c r="F184" s="102">
        <f t="shared" si="23"/>
        <v>210450</v>
      </c>
      <c r="G184" s="102">
        <f t="shared" si="23"/>
        <v>173749</v>
      </c>
      <c r="H184" s="224">
        <f t="shared" si="23"/>
        <v>0.90331016340260051</v>
      </c>
      <c r="I184" s="102">
        <f t="shared" si="23"/>
        <v>95</v>
      </c>
      <c r="J184" s="102">
        <f t="shared" si="23"/>
        <v>61</v>
      </c>
      <c r="K184" s="102">
        <f t="shared" si="23"/>
        <v>47</v>
      </c>
      <c r="L184" s="102">
        <f t="shared" si="23"/>
        <v>0</v>
      </c>
      <c r="M184" s="224">
        <f t="shared" si="23"/>
        <v>0</v>
      </c>
      <c r="N184" s="102">
        <f t="shared" si="23"/>
        <v>0</v>
      </c>
      <c r="O184" s="102">
        <f t="shared" si="23"/>
        <v>0</v>
      </c>
      <c r="P184" s="102">
        <f t="shared" si="23"/>
        <v>54</v>
      </c>
      <c r="Q184" s="102">
        <f t="shared" si="23"/>
        <v>8</v>
      </c>
      <c r="R184" s="102">
        <f t="shared" si="23"/>
        <v>7</v>
      </c>
      <c r="S184" s="102">
        <f t="shared" si="23"/>
        <v>472</v>
      </c>
      <c r="T184" s="102">
        <f t="shared" si="23"/>
        <v>303</v>
      </c>
      <c r="U184" s="102">
        <f t="shared" si="23"/>
        <v>0</v>
      </c>
      <c r="V184" s="102">
        <f t="shared" si="23"/>
        <v>1</v>
      </c>
      <c r="W184" s="102">
        <f t="shared" si="23"/>
        <v>4</v>
      </c>
      <c r="X184" s="102">
        <f t="shared" si="23"/>
        <v>11</v>
      </c>
      <c r="Y184" s="102">
        <f t="shared" si="23"/>
        <v>0</v>
      </c>
      <c r="Z184" s="102">
        <f t="shared" si="23"/>
        <v>3</v>
      </c>
      <c r="AA184" s="102">
        <f t="shared" si="23"/>
        <v>6</v>
      </c>
      <c r="AB184" s="102">
        <f t="shared" si="23"/>
        <v>12</v>
      </c>
      <c r="AC184" s="102">
        <f t="shared" si="23"/>
        <v>10</v>
      </c>
      <c r="AD184" s="102">
        <f t="shared" si="23"/>
        <v>1</v>
      </c>
      <c r="AE184" s="102">
        <f t="shared" si="23"/>
        <v>20</v>
      </c>
      <c r="AF184" s="102">
        <f>IF(COUNTIFS(AF164:AF183,"*Mod*"),COUNTIFS(AF164:AF183,"*Mod*"),IF(COUNTIFS(AF164:AF183,"X"),COUNTIFS(AF164:AF183,"X"),IF(COUNTIFS(AF164:AF183,"*CAPS*"),((LEN(CONCATENATE(AF164,AF165,AF166,AF167,AF168,AF169,AF170,AF171,AF172,AF173,AF174,AF175,AF176,AF177,AF178,AF179,AF180,AF181,AF182,AF183))-LEN(SUBSTITUTE(CONCATENATE(AF164,AF165,AF166,AF167,AF168,AF169,AF170,AF171,AF172,AF173,AF174,AF175,AF176,AF177,AF178,AF179,AF180,AF181,AF182,AF183),"CAPS","")))/4)+((LEN(CONCATENATE(AF164,AF165,AF166,AF167,AF168,AF169,AF170,AF171,AF172,AF173,AF174,AF175,AF176,AF177,AF178,AF179,AF180,AF181,AF182,AF183))-LEN(SUBSTITUTE(CONCATENATE(AF164,AF165,AF166,AF167,AF168,AF169,AF170,AF171,AF172,AF173,AF174,AF175,AF176,AF177,AF178,AF179,AF180,AF181,AF182,AF183),"2","")))/1),IF(COUNTIFS(AF164:AF183,"*Sede*"),((LEN(CONCATENATE(AF164,AF165,AF166,AF167,AF168,AF169,AF170,AF171,AF172,AF173,AF174,AF175,AF176,AF177,AF178,AF179,AF180,AF181,AF182,AF183))-LEN(SUBSTITUTE(CONCATENATE(AF164,AF165,AF166,AF167,AF168,AF169,AF170,AF171,AF172,AF173,AF174,AF175,AF176,AF177,AF178,AF179,AF180,AF181,AF182,AF183),"Sede","")))/4),IF(AND(COUNTIFS(AF$2,"*SB*"),COUNTIFS(AF$2,"*%*")),HLOOKUP("*4&amp;7#2*",$A$2:$AT$321,(ROW(AF184)-1),FALSE)/$E184,IF(AND(COUNTIFS(AF$2,"*SF*"),COUNTIFS(AF$2,"*%*")),HLOOKUP("*2&amp;3#9*",$A$2:$AT$321,(ROW(AF184)-1),FALSE)/$E184,IF(COUNTIF(AF$2,"*NASF SC*"),COUNTIFS(AF164:AF183,"*Mod*"),SUM(AF164:AF183))))))))</f>
        <v>0</v>
      </c>
      <c r="AG184" s="102">
        <f>IF(COUNTIFS(AG164:AG183,"*Mod*"),COUNTIFS(AG164:AG183,"*Mod*"),IF(COUNTIFS(AG164:AG183,"X"),COUNTIFS(AG164:AG183,"X"),IF(COUNTIFS(AG164:AG183,"*CAPS*"),((LEN(CONCATENATE(AG164,AG165,AG166,AG167,AG168,AG169,AG170,AG171,AG172,AG173,AG174,AG175,AG176,AG177,AG178,AG179,AG180,AG181,AG182,AG183))-LEN(SUBSTITUTE(CONCATENATE(AG164,AG165,AG166,AG167,AG168,AG169,AG170,AG171,AG172,AG173,AG174,AG175,AG176,AG177,AG178,AG179,AG180,AG181,AG182,AG183),"CAPS","")))/4)+((LEN(CONCATENATE(AG164,AG165,AG166,AG167,AG168,AG169,AG170,AG171,AG172,AG173,AG174,AG175,AG176,AG177,AG178,AG179,AG180,AG181,AG182,AG183))-LEN(SUBSTITUTE(CONCATENATE(AG164,AG165,AG166,AG167,AG168,AG169,AG170,AG171,AG172,AG173,AG174,AG175,AG176,AG177,AG178,AG179,AG180,AG181,AG182,AG183),"2","")))/1),IF(COUNTIFS(AG164:AG183,"*Sede*"),((LEN(CONCATENATE(AG164,AG165,AG166,AG167,AG168,AG169,AG170,AG171,AG172,AG173,AG174,AG175,AG176,AG177,AG178,AG179,AG180,AG181,AG182,AG183))-LEN(SUBSTITUTE(CONCATENATE(AG164,AG165,AG166,AG167,AG168,AG169,AG170,AG171,AG172,AG173,AG174,AG175,AG176,AG177,AG178,AG179,AG180,AG181,AG182,AG183),"Sede","")))/4),IF(AND(COUNTIFS(AG$2,"*SB*"),COUNTIFS(AG$2,"*%*")),HLOOKUP("*4&amp;7#2*",$A$2:$AT$321,(ROW(AG184)-1),FALSE)/$E184,IF(AND(COUNTIFS(AG$2,"*SF*"),COUNTIFS(AG$2,"*%*")),HLOOKUP("*2&amp;3#9*",$A$2:$AT$321,(ROW(AG184)-1),FALSE)/$E184,IF(COUNTIF(AG$2,"*NASF SC*"),COUNTIFS(AG164:AG183,"*Mod*"),SUM(AG164:AG183))))))))</f>
        <v>0</v>
      </c>
    </row>
    <row r="185" spans="1:33" s="38" customFormat="1" ht="13.5" thickBot="1" x14ac:dyDescent="0.25">
      <c r="A185" s="421"/>
      <c r="B185" s="403" t="s">
        <v>389</v>
      </c>
      <c r="C185" s="403"/>
      <c r="D185" s="403"/>
      <c r="E185" s="42">
        <f>E128+E184+E163+E142</f>
        <v>919122</v>
      </c>
      <c r="F185" s="42">
        <f t="shared" ref="F185:G185" si="24">F128+F184+F163+F142</f>
        <v>890100</v>
      </c>
      <c r="G185" s="42">
        <f t="shared" si="24"/>
        <v>773255</v>
      </c>
      <c r="H185" s="127">
        <f>G185/E185</f>
        <v>0.84129745561525016</v>
      </c>
      <c r="I185" s="42">
        <f>I128+I184+I163+I142</f>
        <v>455</v>
      </c>
      <c r="J185" s="42">
        <f t="shared" ref="J185:N185" si="25">J128+J184+J163+J142</f>
        <v>258</v>
      </c>
      <c r="K185" s="42">
        <f t="shared" si="25"/>
        <v>201</v>
      </c>
      <c r="L185" s="42">
        <f t="shared" si="25"/>
        <v>0</v>
      </c>
      <c r="M185" s="127">
        <f>O185/E185</f>
        <v>0</v>
      </c>
      <c r="N185" s="42">
        <f t="shared" si="25"/>
        <v>0</v>
      </c>
      <c r="O185" s="42">
        <f t="shared" ref="O185" si="26">O128+O184+O163+O142</f>
        <v>0</v>
      </c>
      <c r="P185" s="42">
        <f t="shared" ref="P185" si="27">P128+P184+P163+P142</f>
        <v>209</v>
      </c>
      <c r="Q185" s="42">
        <f t="shared" ref="Q185" si="28">Q128+Q184+Q163+Q142</f>
        <v>17</v>
      </c>
      <c r="R185" s="42">
        <f t="shared" ref="R185" si="29">R128+R184+R163+R142</f>
        <v>15</v>
      </c>
      <c r="S185" s="42">
        <f t="shared" ref="S185" si="30">S128+S184+S163+S142</f>
        <v>2283</v>
      </c>
      <c r="T185" s="42">
        <f t="shared" ref="T185" si="31">T128+T184+T163+T142</f>
        <v>1410</v>
      </c>
      <c r="U185" s="42">
        <f t="shared" ref="U185" si="32">U128+U184+U163+U142</f>
        <v>0</v>
      </c>
      <c r="V185" s="42">
        <f t="shared" ref="V185" si="33">V128+V184+V163+V142</f>
        <v>8</v>
      </c>
      <c r="W185" s="42">
        <f t="shared" ref="W185" si="34">W128+W184+W163+W142</f>
        <v>14</v>
      </c>
      <c r="X185" s="42">
        <f t="shared" ref="X185" si="35">X128+X184+X163+X142</f>
        <v>30</v>
      </c>
      <c r="Y185" s="42">
        <f t="shared" ref="Y185" si="36">Y128+Y184+Y163+Y142</f>
        <v>6</v>
      </c>
      <c r="Z185" s="42">
        <f t="shared" ref="Z185" si="37">Z128+Z184+Z163+Z142</f>
        <v>21</v>
      </c>
      <c r="AA185" s="42">
        <f t="shared" ref="AA185" si="38">AA128+AA184+AA163+AA142</f>
        <v>17</v>
      </c>
      <c r="AB185" s="42">
        <f t="shared" ref="AB185" si="39">AB128+AB184+AB163+AB142</f>
        <v>35</v>
      </c>
      <c r="AC185" s="42">
        <f t="shared" ref="AC185" si="40">AC128+AC184+AC163+AC142</f>
        <v>44</v>
      </c>
      <c r="AD185" s="42">
        <f t="shared" ref="AD185" si="41">AD128+AD184+AD163+AD142</f>
        <v>2</v>
      </c>
      <c r="AE185" s="42">
        <f t="shared" ref="AE185" si="42">AE128+AE184+AE163+AE142</f>
        <v>71</v>
      </c>
      <c r="AF185" s="42">
        <f t="shared" ref="AF185" si="43">AF128+AF184+AF163+AF142</f>
        <v>0</v>
      </c>
      <c r="AG185" s="42">
        <f t="shared" ref="AG185" si="44">AG128+AG184+AG163+AG142</f>
        <v>0</v>
      </c>
    </row>
    <row r="186" spans="1:33" ht="12.75" customHeight="1" x14ac:dyDescent="0.2">
      <c r="A186" s="416" t="s">
        <v>527</v>
      </c>
      <c r="B186" s="386" t="s">
        <v>327</v>
      </c>
      <c r="C186" s="162" t="s">
        <v>28</v>
      </c>
      <c r="D186" s="198" t="s">
        <v>521</v>
      </c>
      <c r="E186" s="25">
        <f>VLOOKUP($C186,Banco!$A$3:$AZ$322,HLOOKUP(E$2,Banco!$A$1:$AZ$2,2,FALSE),FALSE)</f>
        <v>38129</v>
      </c>
      <c r="F186" s="25">
        <f>VLOOKUP($C186,Banco!$A$3:$AZ$322,HLOOKUP(F$2,Banco!$A$1:$AZ$2,2,FALSE),FALSE)</f>
        <v>31050</v>
      </c>
      <c r="G186" s="25">
        <f>VLOOKUP($C186,Banco!$A$3:$AZ$322,HLOOKUP(G$2,Banco!$A$1:$AZ$2,2,FALSE),FALSE)</f>
        <v>31050</v>
      </c>
      <c r="H186" s="115">
        <f>VLOOKUP($C186,Banco!$A$3:$AZ$322,HLOOKUP(H$2,Banco!$A$1:$AZ$2,2,FALSE),FALSE)</f>
        <v>0.81434079047444208</v>
      </c>
      <c r="I186" s="25">
        <f>VLOOKUP($C186,Banco!$A$3:$AZ$322,HLOOKUP(I$2,Banco!$A$1:$AZ$2,2,FALSE),FALSE)</f>
        <v>17</v>
      </c>
      <c r="J186" s="25">
        <f>VLOOKUP($C186,Banco!$A$3:$AZ$322,HLOOKUP(J$2,Banco!$A$1:$AZ$2,2,FALSE),FALSE)</f>
        <v>9</v>
      </c>
      <c r="K186" s="25">
        <f>VLOOKUP($C186,Banco!$A$3:$AZ$322,HLOOKUP(K$2,Banco!$A$1:$AZ$2,2,FALSE),FALSE)</f>
        <v>2</v>
      </c>
      <c r="L186" s="25">
        <f>VLOOKUP($C186,Banco!$A$3:$AZ$322,HLOOKUP(L$2,Banco!$A$1:$AZ$2,2,FALSE),FALSE)</f>
        <v>0</v>
      </c>
      <c r="M186" s="115">
        <f>VLOOKUP($C186,Banco!$A$3:$AZ$322,HLOOKUP(M$2,Banco!$A$1:$AZ$2,2,FALSE),FALSE)</f>
        <v>0.17449999999999999</v>
      </c>
      <c r="N186" s="25">
        <f>VLOOKUP($C186,Banco!$A$3:$AZ$322,HLOOKUP(N$2,Banco!$A$1:$AZ$2,2,FALSE),FALSE)</f>
        <v>0</v>
      </c>
      <c r="O186" s="25">
        <f>VLOOKUP($C186,Banco!$A$3:$AZ$322,HLOOKUP(O$2,Banco!$A$1:$AZ$2,2,FALSE),FALSE)</f>
        <v>0</v>
      </c>
      <c r="P186" s="25">
        <f>VLOOKUP($C186,Banco!$A$3:$AZ$322,HLOOKUP(P$2,Banco!$A$1:$AZ$2,2,FALSE),FALSE)</f>
        <v>5</v>
      </c>
      <c r="Q186" s="25">
        <f>VLOOKUP($C186,Banco!$A$3:$AZ$322,HLOOKUP(Q$2,Banco!$A$1:$AZ$2,2,FALSE),FALSE)</f>
        <v>0</v>
      </c>
      <c r="R186" s="25">
        <f>VLOOKUP($C186,Banco!$A$3:$AZ$322,HLOOKUP(R$2,Banco!$A$1:$AZ$2,2,FALSE),FALSE)</f>
        <v>0</v>
      </c>
      <c r="S186" s="25">
        <f>VLOOKUP($C186,Banco!$A$3:$AZ$322,HLOOKUP(S$2,Banco!$A$1:$AZ$2,2,FALSE),FALSE)</f>
        <v>85</v>
      </c>
      <c r="T186" s="25">
        <f>VLOOKUP($C186,Banco!$A$3:$AZ$322,HLOOKUP(T$2,Banco!$A$1:$AZ$2,2,FALSE),FALSE)</f>
        <v>51</v>
      </c>
      <c r="U186" s="25" t="str">
        <f>VLOOKUP($C186,Banco!$A$3:$AZ$322,HLOOKUP(U$2,Banco!$A$1:$AZ$2,2,FALSE),FALSE)</f>
        <v>-</v>
      </c>
      <c r="V186" s="25">
        <f>VLOOKUP($C186,Banco!$A$3:$AZ$322,HLOOKUP(V$2,Banco!$A$1:$AZ$2,2,FALSE),FALSE)</f>
        <v>0</v>
      </c>
      <c r="W186" s="25">
        <f>VLOOKUP($C186,Banco!$A$3:$AZ$322,HLOOKUP(W$2,Banco!$A$1:$AZ$2,2,FALSE),FALSE)</f>
        <v>0</v>
      </c>
      <c r="X186" s="25">
        <f>VLOOKUP($C186,Banco!$A$3:$AZ$322,HLOOKUP(X$2,Banco!$A$1:$AZ$2,2,FALSE),FALSE)</f>
        <v>0</v>
      </c>
      <c r="Y186" s="79" t="str">
        <f>VLOOKUP($C186,Banco!$A$3:$AZ$322,HLOOKUP(Y$2,Banco!$A$1:$AZ$2,2,FALSE),FALSE)</f>
        <v>Ref. Univille</v>
      </c>
      <c r="Z186" s="79">
        <f>VLOOKUP($C186,Banco!$A$3:$AZ$322,HLOOKUP(Z$2,Banco!$A$1:$AZ$2,2,FALSE),FALSE)</f>
        <v>0</v>
      </c>
      <c r="AA186" s="79" t="str">
        <f>VLOOKUP($C186,Banco!$A$3:$AZ$322,HLOOKUP(AA$2,Banco!$A$1:$AZ$2,2,FALSE),FALSE)</f>
        <v>CAPS I</v>
      </c>
      <c r="AB186" s="79" t="str">
        <f>VLOOKUP($C186,Banco!$A$3:$AZ$322,HLOOKUP(AB$2,Banco!$A$1:$AZ$2,2,FALSE),FALSE)</f>
        <v>-</v>
      </c>
      <c r="AC186" s="79">
        <f>VLOOKUP($C186,Banco!$A$3:$AZ$322,HLOOKUP(AC$2,Banco!$A$1:$AZ$2,2,FALSE),FALSE)</f>
        <v>0</v>
      </c>
      <c r="AD186" s="79">
        <f>VLOOKUP($C186,Banco!$A$3:$AZ$322,HLOOKUP(AD$2,Banco!$A$1:$AZ$2,2,FALSE),FALSE)</f>
        <v>0</v>
      </c>
      <c r="AE186" s="79" t="str">
        <f>VLOOKUP($C186,Banco!$A$3:$AZ$322,HLOOKUP(AE$2,Banco!$A$1:$AZ$2,2,FALSE),FALSE)</f>
        <v>X</v>
      </c>
      <c r="AF186" s="79">
        <f>VLOOKUP($C186,Banco!$A$3:$AZ$322,HLOOKUP(AF$2,Banco!$A$1:$AZ$2,2,FALSE),FALSE)</f>
        <v>0</v>
      </c>
      <c r="AG186" s="79">
        <f>VLOOKUP($C186,Banco!$A$3:$AZ$322,HLOOKUP(AG$2,Banco!$A$1:$AZ$2,2,FALSE),FALSE)</f>
        <v>0</v>
      </c>
    </row>
    <row r="187" spans="1:33" x14ac:dyDescent="0.2">
      <c r="A187" s="417"/>
      <c r="B187" s="387"/>
      <c r="C187" s="164" t="s">
        <v>37</v>
      </c>
      <c r="D187" s="198" t="s">
        <v>521</v>
      </c>
      <c r="E187" s="31">
        <f>VLOOKUP($C187,Banco!$A$3:$AZ$322,HLOOKUP(E$2,Banco!$A$1:$AZ$2,2,FALSE),FALSE)</f>
        <v>10795</v>
      </c>
      <c r="F187" s="31">
        <f>VLOOKUP($C187,Banco!$A$3:$AZ$322,HLOOKUP(F$2,Banco!$A$1:$AZ$2,2,FALSE),FALSE)</f>
        <v>10350</v>
      </c>
      <c r="G187" s="31">
        <f>VLOOKUP($C187,Banco!$A$3:$AZ$322,HLOOKUP(G$2,Banco!$A$1:$AZ$2,2,FALSE),FALSE)</f>
        <v>10350</v>
      </c>
      <c r="H187" s="118">
        <f>VLOOKUP($C187,Banco!$A$3:$AZ$322,HLOOKUP(H$2,Banco!$A$1:$AZ$2,2,FALSE),FALSE)</f>
        <v>0.95877721167207042</v>
      </c>
      <c r="I187" s="31">
        <f>VLOOKUP($C187,Banco!$A$3:$AZ$322,HLOOKUP(I$2,Banco!$A$1:$AZ$2,2,FALSE),FALSE)</f>
        <v>5</v>
      </c>
      <c r="J187" s="31">
        <f>VLOOKUP($C187,Banco!$A$3:$AZ$322,HLOOKUP(J$2,Banco!$A$1:$AZ$2,2,FALSE),FALSE)</f>
        <v>3</v>
      </c>
      <c r="K187" s="31">
        <f>VLOOKUP($C187,Banco!$A$3:$AZ$322,HLOOKUP(K$2,Banco!$A$1:$AZ$2,2,FALSE),FALSE)</f>
        <v>0</v>
      </c>
      <c r="L187" s="31">
        <f>VLOOKUP($C187,Banco!$A$3:$AZ$322,HLOOKUP(L$2,Banco!$A$1:$AZ$2,2,FALSE),FALSE)</f>
        <v>0</v>
      </c>
      <c r="M187" s="118">
        <f>VLOOKUP($C187,Banco!$A$3:$AZ$322,HLOOKUP(M$2,Banco!$A$1:$AZ$2,2,FALSE),FALSE)</f>
        <v>0</v>
      </c>
      <c r="N187" s="31">
        <f>VLOOKUP($C187,Banco!$A$3:$AZ$322,HLOOKUP(N$2,Banco!$A$1:$AZ$2,2,FALSE),FALSE)</f>
        <v>0</v>
      </c>
      <c r="O187" s="31">
        <f>VLOOKUP($C187,Banco!$A$3:$AZ$322,HLOOKUP(O$2,Banco!$A$1:$AZ$2,2,FALSE),FALSE)</f>
        <v>0</v>
      </c>
      <c r="P187" s="31">
        <f>VLOOKUP($C187,Banco!$A$3:$AZ$322,HLOOKUP(P$2,Banco!$A$1:$AZ$2,2,FALSE),FALSE)</f>
        <v>3</v>
      </c>
      <c r="Q187" s="31">
        <f>VLOOKUP($C187,Banco!$A$3:$AZ$322,HLOOKUP(Q$2,Banco!$A$1:$AZ$2,2,FALSE),FALSE)</f>
        <v>0</v>
      </c>
      <c r="R187" s="31">
        <f>VLOOKUP($C187,Banco!$A$3:$AZ$322,HLOOKUP(R$2,Banco!$A$1:$AZ$2,2,FALSE),FALSE)</f>
        <v>0</v>
      </c>
      <c r="S187" s="31">
        <f>VLOOKUP($C187,Banco!$A$3:$AZ$322,HLOOKUP(S$2,Banco!$A$1:$AZ$2,2,FALSE),FALSE)</f>
        <v>25</v>
      </c>
      <c r="T187" s="31">
        <f>VLOOKUP($C187,Banco!$A$3:$AZ$322,HLOOKUP(T$2,Banco!$A$1:$AZ$2,2,FALSE),FALSE)</f>
        <v>20</v>
      </c>
      <c r="U187" s="31" t="str">
        <f>VLOOKUP($C187,Banco!$A$3:$AZ$322,HLOOKUP(U$2,Banco!$A$1:$AZ$2,2,FALSE),FALSE)</f>
        <v>-</v>
      </c>
      <c r="V187" s="31">
        <f>VLOOKUP($C187,Banco!$A$3:$AZ$322,HLOOKUP(V$2,Banco!$A$1:$AZ$2,2,FALSE),FALSE)</f>
        <v>0</v>
      </c>
      <c r="W187" s="31">
        <f>VLOOKUP($C187,Banco!$A$3:$AZ$322,HLOOKUP(W$2,Banco!$A$1:$AZ$2,2,FALSE),FALSE)</f>
        <v>0</v>
      </c>
      <c r="X187" s="31">
        <f>VLOOKUP($C187,Banco!$A$3:$AZ$322,HLOOKUP(X$2,Banco!$A$1:$AZ$2,2,FALSE),FALSE)</f>
        <v>0</v>
      </c>
      <c r="Y187" s="82" t="str">
        <f>VLOOKUP($C187,Banco!$A$3:$AZ$322,HLOOKUP(Y$2,Banco!$A$1:$AZ$2,2,FALSE),FALSE)</f>
        <v>Univille</v>
      </c>
      <c r="Z187" s="82">
        <f>VLOOKUP($C187,Banco!$A$3:$AZ$322,HLOOKUP(Z$2,Banco!$A$1:$AZ$2,2,FALSE),FALSE)</f>
        <v>0</v>
      </c>
      <c r="AA187" s="82" t="str">
        <f>VLOOKUP($C187,Banco!$A$3:$AZ$322,HLOOKUP(AA$2,Banco!$A$1:$AZ$2,2,FALSE),FALSE)</f>
        <v>-</v>
      </c>
      <c r="AB187" s="82" t="str">
        <f>VLOOKUP($C187,Banco!$A$3:$AZ$322,HLOOKUP(AB$2,Banco!$A$1:$AZ$2,2,FALSE),FALSE)</f>
        <v>-</v>
      </c>
      <c r="AC187" s="82">
        <f>VLOOKUP($C187,Banco!$A$3:$AZ$322,HLOOKUP(AC$2,Banco!$A$1:$AZ$2,2,FALSE),FALSE)</f>
        <v>0</v>
      </c>
      <c r="AD187" s="82">
        <f>VLOOKUP($C187,Banco!$A$3:$AZ$322,HLOOKUP(AD$2,Banco!$A$1:$AZ$2,2,FALSE),FALSE)</f>
        <v>0</v>
      </c>
      <c r="AE187" s="82" t="str">
        <f>VLOOKUP($C187,Banco!$A$3:$AZ$322,HLOOKUP(AE$2,Banco!$A$1:$AZ$2,2,FALSE),FALSE)</f>
        <v>X</v>
      </c>
      <c r="AF187" s="82">
        <f>VLOOKUP($C187,Banco!$A$3:$AZ$322,HLOOKUP(AF$2,Banco!$A$1:$AZ$2,2,FALSE),FALSE)</f>
        <v>0</v>
      </c>
      <c r="AG187" s="82">
        <f>VLOOKUP($C187,Banco!$A$3:$AZ$322,HLOOKUP(AG$2,Banco!$A$1:$AZ$2,2,FALSE),FALSE)</f>
        <v>0</v>
      </c>
    </row>
    <row r="188" spans="1:33" ht="27" customHeight="1" x14ac:dyDescent="0.2">
      <c r="A188" s="417"/>
      <c r="B188" s="387"/>
      <c r="C188" s="162" t="s">
        <v>43</v>
      </c>
      <c r="D188" s="198" t="s">
        <v>521</v>
      </c>
      <c r="E188" s="25">
        <f>VLOOKUP($C188,Banco!$A$3:$AZ$322,HLOOKUP(E$2,Banco!$A$1:$AZ$2,2,FALSE),FALSE)</f>
        <v>29168</v>
      </c>
      <c r="F188" s="25">
        <f>VLOOKUP($C188,Banco!$A$3:$AZ$322,HLOOKUP(F$2,Banco!$A$1:$AZ$2,2,FALSE),FALSE)</f>
        <v>27600</v>
      </c>
      <c r="G188" s="25">
        <f>VLOOKUP($C188,Banco!$A$3:$AZ$322,HLOOKUP(G$2,Banco!$A$1:$AZ$2,2,FALSE),FALSE)</f>
        <v>27600</v>
      </c>
      <c r="H188" s="115">
        <f>VLOOKUP($C188,Banco!$A$3:$AZ$322,HLOOKUP(H$2,Banco!$A$1:$AZ$2,2,FALSE),FALSE)</f>
        <v>0.94624245748765767</v>
      </c>
      <c r="I188" s="25">
        <f>VLOOKUP($C188,Banco!$A$3:$AZ$322,HLOOKUP(I$2,Banco!$A$1:$AZ$2,2,FALSE),FALSE)</f>
        <v>14</v>
      </c>
      <c r="J188" s="25">
        <f>VLOOKUP($C188,Banco!$A$3:$AZ$322,HLOOKUP(J$2,Banco!$A$1:$AZ$2,2,FALSE),FALSE)</f>
        <v>8</v>
      </c>
      <c r="K188" s="25">
        <f>VLOOKUP($C188,Banco!$A$3:$AZ$322,HLOOKUP(K$2,Banco!$A$1:$AZ$2,2,FALSE),FALSE)</f>
        <v>8</v>
      </c>
      <c r="L188" s="25">
        <f>VLOOKUP($C188,Banco!$A$3:$AZ$322,HLOOKUP(L$2,Banco!$A$1:$AZ$2,2,FALSE),FALSE)</f>
        <v>0</v>
      </c>
      <c r="M188" s="115">
        <f>VLOOKUP($C188,Banco!$A$3:$AZ$322,HLOOKUP(M$2,Banco!$A$1:$AZ$2,2,FALSE),FALSE)</f>
        <v>0.92430000000000001</v>
      </c>
      <c r="N188" s="25">
        <f>VLOOKUP($C188,Banco!$A$3:$AZ$322,HLOOKUP(N$2,Banco!$A$1:$AZ$2,2,FALSE),FALSE)</f>
        <v>0</v>
      </c>
      <c r="O188" s="25">
        <f>VLOOKUP($C188,Banco!$A$3:$AZ$322,HLOOKUP(O$2,Banco!$A$1:$AZ$2,2,FALSE),FALSE)</f>
        <v>0</v>
      </c>
      <c r="P188" s="25">
        <f>VLOOKUP($C188,Banco!$A$3:$AZ$322,HLOOKUP(P$2,Banco!$A$1:$AZ$2,2,FALSE),FALSE)</f>
        <v>6</v>
      </c>
      <c r="Q188" s="25">
        <f>VLOOKUP($C188,Banco!$A$3:$AZ$322,HLOOKUP(Q$2,Banco!$A$1:$AZ$2,2,FALSE),FALSE)</f>
        <v>0</v>
      </c>
      <c r="R188" s="25">
        <f>VLOOKUP($C188,Banco!$A$3:$AZ$322,HLOOKUP(R$2,Banco!$A$1:$AZ$2,2,FALSE),FALSE)</f>
        <v>0</v>
      </c>
      <c r="S188" s="25">
        <f>VLOOKUP($C188,Banco!$A$3:$AZ$322,HLOOKUP(S$2,Banco!$A$1:$AZ$2,2,FALSE),FALSE)</f>
        <v>68</v>
      </c>
      <c r="T188" s="25">
        <f>VLOOKUP($C188,Banco!$A$3:$AZ$322,HLOOKUP(T$2,Banco!$A$1:$AZ$2,2,FALSE),FALSE)</f>
        <v>47</v>
      </c>
      <c r="U188" s="25" t="str">
        <f>VLOOKUP($C188,Banco!$A$3:$AZ$322,HLOOKUP(U$2,Banco!$A$1:$AZ$2,2,FALSE),FALSE)</f>
        <v>-</v>
      </c>
      <c r="V188" s="25">
        <f>VLOOKUP($C188,Banco!$A$3:$AZ$322,HLOOKUP(V$2,Banco!$A$1:$AZ$2,2,FALSE),FALSE)</f>
        <v>0</v>
      </c>
      <c r="W188" s="25">
        <f>VLOOKUP($C188,Banco!$A$3:$AZ$322,HLOOKUP(W$2,Banco!$A$1:$AZ$2,2,FALSE),FALSE)</f>
        <v>1</v>
      </c>
      <c r="X188" s="25">
        <f>VLOOKUP($C188,Banco!$A$3:$AZ$322,HLOOKUP(X$2,Banco!$A$1:$AZ$2,2,FALSE),FALSE)</f>
        <v>0</v>
      </c>
      <c r="Y188" s="79" t="str">
        <f>VLOOKUP($C188,Banco!$A$3:$AZ$322,HLOOKUP(Y$2,Banco!$A$1:$AZ$2,2,FALSE),FALSE)</f>
        <v>Ref. Univille</v>
      </c>
      <c r="Z188" s="79" t="str">
        <f>VLOOKUP($C188,Banco!$A$3:$AZ$322,HLOOKUP(Z$2,Banco!$A$1:$AZ$2,2,FALSE),FALSE)</f>
        <v>X</v>
      </c>
      <c r="AA188" s="325" t="str">
        <f>VLOOKUP($C188,Banco!$A$3:$AZ$322,HLOOKUP(AA$2,Banco!$A$1:$AZ$2,2,FALSE),FALSE)</f>
        <v>CAPS I - Microrregional</v>
      </c>
      <c r="AB188" s="79">
        <f>VLOOKUP($C188,Banco!$A$3:$AZ$322,HLOOKUP(AB$2,Banco!$A$1:$AZ$2,2,FALSE),FALSE)</f>
        <v>3</v>
      </c>
      <c r="AC188" s="79">
        <f>VLOOKUP($C188,Banco!$A$3:$AZ$322,HLOOKUP(AC$2,Banco!$A$1:$AZ$2,2,FALSE),FALSE)</f>
        <v>4</v>
      </c>
      <c r="AD188" s="79">
        <f>VLOOKUP($C188,Banco!$A$3:$AZ$322,HLOOKUP(AD$2,Banco!$A$1:$AZ$2,2,FALSE),FALSE)</f>
        <v>1</v>
      </c>
      <c r="AE188" s="79" t="str">
        <f>VLOOKUP($C188,Banco!$A$3:$AZ$322,HLOOKUP(AE$2,Banco!$A$1:$AZ$2,2,FALSE),FALSE)</f>
        <v>X</v>
      </c>
      <c r="AF188" s="79">
        <f>VLOOKUP($C188,Banco!$A$3:$AZ$322,HLOOKUP(AF$2,Banco!$A$1:$AZ$2,2,FALSE),FALSE)</f>
        <v>0</v>
      </c>
      <c r="AG188" s="79">
        <f>VLOOKUP($C188,Banco!$A$3:$AZ$322,HLOOKUP(AG$2,Banco!$A$1:$AZ$2,2,FALSE),FALSE)</f>
        <v>0</v>
      </c>
    </row>
    <row r="189" spans="1:33" x14ac:dyDescent="0.2">
      <c r="A189" s="417"/>
      <c r="B189" s="387"/>
      <c r="C189" s="164" t="s">
        <v>85</v>
      </c>
      <c r="D189" s="198" t="s">
        <v>522</v>
      </c>
      <c r="E189" s="31">
        <f>VLOOKUP($C189,Banco!$A$3:$AZ$322,HLOOKUP(E$2,Banco!$A$1:$AZ$2,2,FALSE),FALSE)</f>
        <v>15909</v>
      </c>
      <c r="F189" s="31">
        <f>VLOOKUP($C189,Banco!$A$3:$AZ$322,HLOOKUP(F$2,Banco!$A$1:$AZ$2,2,FALSE),FALSE)</f>
        <v>13800</v>
      </c>
      <c r="G189" s="31">
        <f>VLOOKUP($C189,Banco!$A$3:$AZ$322,HLOOKUP(G$2,Banco!$A$1:$AZ$2,2,FALSE),FALSE)</f>
        <v>13800</v>
      </c>
      <c r="H189" s="118">
        <f>VLOOKUP($C189,Banco!$A$3:$AZ$322,HLOOKUP(H$2,Banco!$A$1:$AZ$2,2,FALSE),FALSE)</f>
        <v>0.8674335281915897</v>
      </c>
      <c r="I189" s="31">
        <f>VLOOKUP($C189,Banco!$A$3:$AZ$322,HLOOKUP(I$2,Banco!$A$1:$AZ$2,2,FALSE),FALSE)</f>
        <v>8</v>
      </c>
      <c r="J189" s="31">
        <f>VLOOKUP($C189,Banco!$A$3:$AZ$322,HLOOKUP(J$2,Banco!$A$1:$AZ$2,2,FALSE),FALSE)</f>
        <v>4</v>
      </c>
      <c r="K189" s="31">
        <f>VLOOKUP($C189,Banco!$A$3:$AZ$322,HLOOKUP(K$2,Banco!$A$1:$AZ$2,2,FALSE),FALSE)</f>
        <v>1</v>
      </c>
      <c r="L189" s="31">
        <f>VLOOKUP($C189,Banco!$A$3:$AZ$322,HLOOKUP(L$2,Banco!$A$1:$AZ$2,2,FALSE),FALSE)</f>
        <v>0</v>
      </c>
      <c r="M189" s="118">
        <f>VLOOKUP($C189,Banco!$A$3:$AZ$322,HLOOKUP(M$2,Banco!$A$1:$AZ$2,2,FALSE),FALSE)</f>
        <v>0.21410000000000001</v>
      </c>
      <c r="N189" s="31">
        <f>VLOOKUP($C189,Banco!$A$3:$AZ$322,HLOOKUP(N$2,Banco!$A$1:$AZ$2,2,FALSE),FALSE)</f>
        <v>0</v>
      </c>
      <c r="O189" s="31">
        <f>VLOOKUP($C189,Banco!$A$3:$AZ$322,HLOOKUP(O$2,Banco!$A$1:$AZ$2,2,FALSE),FALSE)</f>
        <v>0</v>
      </c>
      <c r="P189" s="31">
        <f>VLOOKUP($C189,Banco!$A$3:$AZ$322,HLOOKUP(P$2,Banco!$A$1:$AZ$2,2,FALSE),FALSE)</f>
        <v>4</v>
      </c>
      <c r="Q189" s="31">
        <f>VLOOKUP($C189,Banco!$A$3:$AZ$322,HLOOKUP(Q$2,Banco!$A$1:$AZ$2,2,FALSE),FALSE)</f>
        <v>0</v>
      </c>
      <c r="R189" s="31">
        <f>VLOOKUP($C189,Banco!$A$3:$AZ$322,HLOOKUP(R$2,Banco!$A$1:$AZ$2,2,FALSE),FALSE)</f>
        <v>0</v>
      </c>
      <c r="S189" s="31">
        <f>VLOOKUP($C189,Banco!$A$3:$AZ$322,HLOOKUP(S$2,Banco!$A$1:$AZ$2,2,FALSE),FALSE)</f>
        <v>38</v>
      </c>
      <c r="T189" s="31">
        <f>VLOOKUP($C189,Banco!$A$3:$AZ$322,HLOOKUP(T$2,Banco!$A$1:$AZ$2,2,FALSE),FALSE)</f>
        <v>23</v>
      </c>
      <c r="U189" s="31" t="str">
        <f>VLOOKUP($C189,Banco!$A$3:$AZ$322,HLOOKUP(U$2,Banco!$A$1:$AZ$2,2,FALSE),FALSE)</f>
        <v>-</v>
      </c>
      <c r="V189" s="31">
        <f>VLOOKUP($C189,Banco!$A$3:$AZ$322,HLOOKUP(V$2,Banco!$A$1:$AZ$2,2,FALSE),FALSE)</f>
        <v>0</v>
      </c>
      <c r="W189" s="31">
        <f>VLOOKUP($C189,Banco!$A$3:$AZ$322,HLOOKUP(W$2,Banco!$A$1:$AZ$2,2,FALSE),FALSE)</f>
        <v>1</v>
      </c>
      <c r="X189" s="31">
        <f>VLOOKUP($C189,Banco!$A$3:$AZ$322,HLOOKUP(X$2,Banco!$A$1:$AZ$2,2,FALSE),FALSE)</f>
        <v>0</v>
      </c>
      <c r="Y189" s="82" t="str">
        <f>VLOOKUP($C189,Banco!$A$3:$AZ$322,HLOOKUP(Y$2,Banco!$A$1:$AZ$2,2,FALSE),FALSE)</f>
        <v>Ref. Jaraguá do Sul e Ref. Univille</v>
      </c>
      <c r="Z189" s="82">
        <f>VLOOKUP($C189,Banco!$A$3:$AZ$322,HLOOKUP(Z$2,Banco!$A$1:$AZ$2,2,FALSE),FALSE)</f>
        <v>0</v>
      </c>
      <c r="AA189" s="82" t="str">
        <f>VLOOKUP($C189,Banco!$A$3:$AZ$322,HLOOKUP(AA$2,Banco!$A$1:$AZ$2,2,FALSE),FALSE)</f>
        <v>-</v>
      </c>
      <c r="AB189" s="82">
        <f>VLOOKUP($C189,Banco!$A$3:$AZ$322,HLOOKUP(AB$2,Banco!$A$1:$AZ$2,2,FALSE),FALSE)</f>
        <v>0</v>
      </c>
      <c r="AC189" s="82">
        <f>VLOOKUP($C189,Banco!$A$3:$AZ$322,HLOOKUP(AC$2,Banco!$A$1:$AZ$2,2,FALSE),FALSE)</f>
        <v>0</v>
      </c>
      <c r="AD189" s="82">
        <f>VLOOKUP($C189,Banco!$A$3:$AZ$322,HLOOKUP(AD$2,Banco!$A$1:$AZ$2,2,FALSE),FALSE)</f>
        <v>0</v>
      </c>
      <c r="AE189" s="82" t="str">
        <f>VLOOKUP($C189,Banco!$A$3:$AZ$322,HLOOKUP(AE$2,Banco!$A$1:$AZ$2,2,FALSE),FALSE)</f>
        <v>X</v>
      </c>
      <c r="AF189" s="82">
        <f>VLOOKUP($C189,Banco!$A$3:$AZ$322,HLOOKUP(AF$2,Banco!$A$1:$AZ$2,2,FALSE),FALSE)</f>
        <v>0</v>
      </c>
      <c r="AG189" s="82">
        <f>VLOOKUP($C189,Banco!$A$3:$AZ$322,HLOOKUP(AG$2,Banco!$A$1:$AZ$2,2,FALSE),FALSE)</f>
        <v>0</v>
      </c>
    </row>
    <row r="190" spans="1:33" x14ac:dyDescent="0.2">
      <c r="A190" s="417"/>
      <c r="B190" s="387"/>
      <c r="C190" s="162" t="s">
        <v>106</v>
      </c>
      <c r="D190" s="198" t="s">
        <v>521</v>
      </c>
      <c r="E190" s="25">
        <f>VLOOKUP($C190,Banco!$A$3:$AZ$322,HLOOKUP(E$2,Banco!$A$1:$AZ$2,2,FALSE),FALSE)</f>
        <v>18145</v>
      </c>
      <c r="F190" s="25">
        <f>VLOOKUP($C190,Banco!$A$3:$AZ$322,HLOOKUP(F$2,Banco!$A$1:$AZ$2,2,FALSE),FALSE)</f>
        <v>20700</v>
      </c>
      <c r="G190" s="25">
        <f>VLOOKUP($C190,Banco!$A$3:$AZ$322,HLOOKUP(G$2,Banco!$A$1:$AZ$2,2,FALSE),FALSE)</f>
        <v>18145</v>
      </c>
      <c r="H190" s="115">
        <f>VLOOKUP($C190,Banco!$A$3:$AZ$322,HLOOKUP(H$2,Banco!$A$1:$AZ$2,2,FALSE),FALSE)</f>
        <v>1</v>
      </c>
      <c r="I190" s="25">
        <f>VLOOKUP($C190,Banco!$A$3:$AZ$322,HLOOKUP(I$2,Banco!$A$1:$AZ$2,2,FALSE),FALSE)</f>
        <v>9</v>
      </c>
      <c r="J190" s="25">
        <f>VLOOKUP($C190,Banco!$A$3:$AZ$322,HLOOKUP(J$2,Banco!$A$1:$AZ$2,2,FALSE),FALSE)</f>
        <v>6</v>
      </c>
      <c r="K190" s="25">
        <f>VLOOKUP($C190,Banco!$A$3:$AZ$322,HLOOKUP(K$2,Banco!$A$1:$AZ$2,2,FALSE),FALSE)</f>
        <v>5</v>
      </c>
      <c r="L190" s="25">
        <f>VLOOKUP($C190,Banco!$A$3:$AZ$322,HLOOKUP(L$2,Banco!$A$1:$AZ$2,2,FALSE),FALSE)</f>
        <v>0</v>
      </c>
      <c r="M190" s="115">
        <f>VLOOKUP($C190,Banco!$A$3:$AZ$322,HLOOKUP(M$2,Banco!$A$1:$AZ$2,2,FALSE),FALSE)</f>
        <v>0.93320000000000003</v>
      </c>
      <c r="N190" s="25">
        <f>VLOOKUP($C190,Banco!$A$3:$AZ$322,HLOOKUP(N$2,Banco!$A$1:$AZ$2,2,FALSE),FALSE)</f>
        <v>0</v>
      </c>
      <c r="O190" s="25">
        <f>VLOOKUP($C190,Banco!$A$3:$AZ$322,HLOOKUP(O$2,Banco!$A$1:$AZ$2,2,FALSE),FALSE)</f>
        <v>0</v>
      </c>
      <c r="P190" s="25">
        <f>VLOOKUP($C190,Banco!$A$3:$AZ$322,HLOOKUP(P$2,Banco!$A$1:$AZ$2,2,FALSE),FALSE)</f>
        <v>5</v>
      </c>
      <c r="Q190" s="25">
        <f>VLOOKUP($C190,Banco!$A$3:$AZ$322,HLOOKUP(Q$2,Banco!$A$1:$AZ$2,2,FALSE),FALSE)</f>
        <v>0</v>
      </c>
      <c r="R190" s="25">
        <f>VLOOKUP($C190,Banco!$A$3:$AZ$322,HLOOKUP(R$2,Banco!$A$1:$AZ$2,2,FALSE),FALSE)</f>
        <v>0</v>
      </c>
      <c r="S190" s="25">
        <f>VLOOKUP($C190,Banco!$A$3:$AZ$322,HLOOKUP(S$2,Banco!$A$1:$AZ$2,2,FALSE),FALSE)</f>
        <v>43</v>
      </c>
      <c r="T190" s="25">
        <f>VLOOKUP($C190,Banco!$A$3:$AZ$322,HLOOKUP(T$2,Banco!$A$1:$AZ$2,2,FALSE),FALSE)</f>
        <v>33</v>
      </c>
      <c r="U190" s="25" t="str">
        <f>VLOOKUP($C190,Banco!$A$3:$AZ$322,HLOOKUP(U$2,Banco!$A$1:$AZ$2,2,FALSE),FALSE)</f>
        <v>-</v>
      </c>
      <c r="V190" s="25">
        <f>VLOOKUP($C190,Banco!$A$3:$AZ$322,HLOOKUP(V$2,Banco!$A$1:$AZ$2,2,FALSE),FALSE)</f>
        <v>0</v>
      </c>
      <c r="W190" s="25">
        <f>VLOOKUP($C190,Banco!$A$3:$AZ$322,HLOOKUP(W$2,Banco!$A$1:$AZ$2,2,FALSE),FALSE)</f>
        <v>0</v>
      </c>
      <c r="X190" s="25">
        <f>VLOOKUP($C190,Banco!$A$3:$AZ$322,HLOOKUP(X$2,Banco!$A$1:$AZ$2,2,FALSE),FALSE)</f>
        <v>0</v>
      </c>
      <c r="Y190" s="79" t="str">
        <f>VLOOKUP($C190,Banco!$A$3:$AZ$322,HLOOKUP(Y$2,Banco!$A$1:$AZ$2,2,FALSE),FALSE)</f>
        <v>Ref. Univille</v>
      </c>
      <c r="Z190" s="79">
        <f>VLOOKUP($C190,Banco!$A$3:$AZ$322,HLOOKUP(Z$2,Banco!$A$1:$AZ$2,2,FALSE),FALSE)</f>
        <v>0</v>
      </c>
      <c r="AA190" s="79" t="str">
        <f>VLOOKUP($C190,Banco!$A$3:$AZ$322,HLOOKUP(AA$2,Banco!$A$1:$AZ$2,2,FALSE),FALSE)</f>
        <v>-</v>
      </c>
      <c r="AB190" s="79">
        <f>VLOOKUP($C190,Banco!$A$3:$AZ$322,HLOOKUP(AB$2,Banco!$A$1:$AZ$2,2,FALSE),FALSE)</f>
        <v>0</v>
      </c>
      <c r="AC190" s="79">
        <f>VLOOKUP($C190,Banco!$A$3:$AZ$322,HLOOKUP(AC$2,Banco!$A$1:$AZ$2,2,FALSE),FALSE)</f>
        <v>0</v>
      </c>
      <c r="AD190" s="79">
        <f>VLOOKUP($C190,Banco!$A$3:$AZ$322,HLOOKUP(AD$2,Banco!$A$1:$AZ$2,2,FALSE),FALSE)</f>
        <v>0</v>
      </c>
      <c r="AE190" s="79" t="str">
        <f>VLOOKUP($C190,Banco!$A$3:$AZ$322,HLOOKUP(AE$2,Banco!$A$1:$AZ$2,2,FALSE),FALSE)</f>
        <v>X</v>
      </c>
      <c r="AF190" s="79">
        <f>VLOOKUP($C190,Banco!$A$3:$AZ$322,HLOOKUP(AF$2,Banco!$A$1:$AZ$2,2,FALSE),FALSE)</f>
        <v>0</v>
      </c>
      <c r="AG190" s="79">
        <f>VLOOKUP($C190,Banco!$A$3:$AZ$322,HLOOKUP(AG$2,Banco!$A$1:$AZ$2,2,FALSE),FALSE)</f>
        <v>0</v>
      </c>
    </row>
    <row r="191" spans="1:33" x14ac:dyDescent="0.2">
      <c r="A191" s="417"/>
      <c r="B191" s="387"/>
      <c r="C191" s="164" t="s">
        <v>113</v>
      </c>
      <c r="D191" s="198" t="s">
        <v>522</v>
      </c>
      <c r="E191" s="31">
        <f>VLOOKUP($C191,Banco!$A$3:$AZ$322,HLOOKUP(E$2,Banco!$A$1:$AZ$2,2,FALSE),FALSE)</f>
        <v>44819</v>
      </c>
      <c r="F191" s="31">
        <f>VLOOKUP($C191,Banco!$A$3:$AZ$322,HLOOKUP(F$2,Banco!$A$1:$AZ$2,2,FALSE),FALSE)</f>
        <v>27600</v>
      </c>
      <c r="G191" s="31">
        <f>VLOOKUP($C191,Banco!$A$3:$AZ$322,HLOOKUP(G$2,Banco!$A$1:$AZ$2,2,FALSE),FALSE)</f>
        <v>27600</v>
      </c>
      <c r="H191" s="118">
        <f>VLOOKUP($C191,Banco!$A$3:$AZ$322,HLOOKUP(H$2,Banco!$A$1:$AZ$2,2,FALSE),FALSE)</f>
        <v>0.61581025904192421</v>
      </c>
      <c r="I191" s="31">
        <f>VLOOKUP($C191,Banco!$A$3:$AZ$322,HLOOKUP(I$2,Banco!$A$1:$AZ$2,2,FALSE),FALSE)</f>
        <v>21</v>
      </c>
      <c r="J191" s="31">
        <f>VLOOKUP($C191,Banco!$A$3:$AZ$322,HLOOKUP(J$2,Banco!$A$1:$AZ$2,2,FALSE),FALSE)</f>
        <v>8</v>
      </c>
      <c r="K191" s="31">
        <f>VLOOKUP($C191,Banco!$A$3:$AZ$322,HLOOKUP(K$2,Banco!$A$1:$AZ$2,2,FALSE),FALSE)</f>
        <v>7</v>
      </c>
      <c r="L191" s="31">
        <f>VLOOKUP($C191,Banco!$A$3:$AZ$322,HLOOKUP(L$2,Banco!$A$1:$AZ$2,2,FALSE),FALSE)</f>
        <v>0</v>
      </c>
      <c r="M191" s="118">
        <f>VLOOKUP($C191,Banco!$A$3:$AZ$322,HLOOKUP(M$2,Banco!$A$1:$AZ$2,2,FALSE),FALSE)</f>
        <v>0.52729999999999999</v>
      </c>
      <c r="N191" s="31">
        <f>VLOOKUP($C191,Banco!$A$3:$AZ$322,HLOOKUP(N$2,Banco!$A$1:$AZ$2,2,FALSE),FALSE)</f>
        <v>0</v>
      </c>
      <c r="O191" s="31">
        <f>VLOOKUP($C191,Banco!$A$3:$AZ$322,HLOOKUP(O$2,Banco!$A$1:$AZ$2,2,FALSE),FALSE)</f>
        <v>0</v>
      </c>
      <c r="P191" s="31">
        <f>VLOOKUP($C191,Banco!$A$3:$AZ$322,HLOOKUP(P$2,Banco!$A$1:$AZ$2,2,FALSE),FALSE)</f>
        <v>8</v>
      </c>
      <c r="Q191" s="31">
        <f>VLOOKUP($C191,Banco!$A$3:$AZ$322,HLOOKUP(Q$2,Banco!$A$1:$AZ$2,2,FALSE),FALSE)</f>
        <v>0</v>
      </c>
      <c r="R191" s="31">
        <f>VLOOKUP($C191,Banco!$A$3:$AZ$322,HLOOKUP(R$2,Banco!$A$1:$AZ$2,2,FALSE),FALSE)</f>
        <v>0</v>
      </c>
      <c r="S191" s="31">
        <f>VLOOKUP($C191,Banco!$A$3:$AZ$322,HLOOKUP(S$2,Banco!$A$1:$AZ$2,2,FALSE),FALSE)</f>
        <v>105</v>
      </c>
      <c r="T191" s="31">
        <f>VLOOKUP($C191,Banco!$A$3:$AZ$322,HLOOKUP(T$2,Banco!$A$1:$AZ$2,2,FALSE),FALSE)</f>
        <v>28</v>
      </c>
      <c r="U191" s="31" t="str">
        <f>VLOOKUP($C191,Banco!$A$3:$AZ$322,HLOOKUP(U$2,Banco!$A$1:$AZ$2,2,FALSE),FALSE)</f>
        <v>-</v>
      </c>
      <c r="V191" s="31">
        <f>VLOOKUP($C191,Banco!$A$3:$AZ$322,HLOOKUP(V$2,Banco!$A$1:$AZ$2,2,FALSE),FALSE)</f>
        <v>0</v>
      </c>
      <c r="W191" s="31">
        <f>VLOOKUP($C191,Banco!$A$3:$AZ$322,HLOOKUP(W$2,Banco!$A$1:$AZ$2,2,FALSE),FALSE)</f>
        <v>0</v>
      </c>
      <c r="X191" s="31">
        <f>VLOOKUP($C191,Banco!$A$3:$AZ$322,HLOOKUP(X$2,Banco!$A$1:$AZ$2,2,FALSE),FALSE)</f>
        <v>0</v>
      </c>
      <c r="Y191" s="82" t="str">
        <f>VLOOKUP($C191,Banco!$A$3:$AZ$322,HLOOKUP(Y$2,Banco!$A$1:$AZ$2,2,FALSE),FALSE)</f>
        <v>Ref. Jaraguá do Sul</v>
      </c>
      <c r="Z191" s="82">
        <f>VLOOKUP($C191,Banco!$A$3:$AZ$322,HLOOKUP(Z$2,Banco!$A$1:$AZ$2,2,FALSE),FALSE)</f>
        <v>0</v>
      </c>
      <c r="AA191" s="82" t="str">
        <f>VLOOKUP($C191,Banco!$A$3:$AZ$322,HLOOKUP(AA$2,Banco!$A$1:$AZ$2,2,FALSE),FALSE)</f>
        <v>-</v>
      </c>
      <c r="AB191" s="82">
        <f>VLOOKUP($C191,Banco!$A$3:$AZ$322,HLOOKUP(AB$2,Banco!$A$1:$AZ$2,2,FALSE),FALSE)</f>
        <v>0</v>
      </c>
      <c r="AC191" s="82">
        <f>VLOOKUP($C191,Banco!$A$3:$AZ$322,HLOOKUP(AC$2,Banco!$A$1:$AZ$2,2,FALSE),FALSE)</f>
        <v>0</v>
      </c>
      <c r="AD191" s="82">
        <f>VLOOKUP($C191,Banco!$A$3:$AZ$322,HLOOKUP(AD$2,Banco!$A$1:$AZ$2,2,FALSE),FALSE)</f>
        <v>0</v>
      </c>
      <c r="AE191" s="82" t="str">
        <f>VLOOKUP($C191,Banco!$A$3:$AZ$322,HLOOKUP(AE$2,Banco!$A$1:$AZ$2,2,FALSE),FALSE)</f>
        <v>X</v>
      </c>
      <c r="AF191" s="82">
        <f>VLOOKUP($C191,Banco!$A$3:$AZ$322,HLOOKUP(AF$2,Banco!$A$1:$AZ$2,2,FALSE),FALSE)</f>
        <v>0</v>
      </c>
      <c r="AG191" s="82">
        <f>VLOOKUP($C191,Banco!$A$3:$AZ$322,HLOOKUP(AG$2,Banco!$A$1:$AZ$2,2,FALSE),FALSE)</f>
        <v>0</v>
      </c>
    </row>
    <row r="192" spans="1:33" x14ac:dyDescent="0.2">
      <c r="A192" s="417"/>
      <c r="B192" s="387"/>
      <c r="C192" s="162" t="s">
        <v>139</v>
      </c>
      <c r="D192" s="198" t="s">
        <v>521</v>
      </c>
      <c r="E192" s="25">
        <f>VLOOKUP($C192,Banco!$A$3:$AZ$322,HLOOKUP(E$2,Banco!$A$1:$AZ$2,2,FALSE),FALSE)</f>
        <v>20576</v>
      </c>
      <c r="F192" s="25">
        <f>VLOOKUP($C192,Banco!$A$3:$AZ$322,HLOOKUP(F$2,Banco!$A$1:$AZ$2,2,FALSE),FALSE)</f>
        <v>20700</v>
      </c>
      <c r="G192" s="25">
        <f>VLOOKUP($C192,Banco!$A$3:$AZ$322,HLOOKUP(G$2,Banco!$A$1:$AZ$2,2,FALSE),FALSE)</f>
        <v>20576</v>
      </c>
      <c r="H192" s="115">
        <f>VLOOKUP($C192,Banco!$A$3:$AZ$322,HLOOKUP(H$2,Banco!$A$1:$AZ$2,2,FALSE),FALSE)</f>
        <v>1</v>
      </c>
      <c r="I192" s="25">
        <f>VLOOKUP($C192,Banco!$A$3:$AZ$322,HLOOKUP(I$2,Banco!$A$1:$AZ$2,2,FALSE),FALSE)</f>
        <v>9</v>
      </c>
      <c r="J192" s="25">
        <f>VLOOKUP($C192,Banco!$A$3:$AZ$322,HLOOKUP(J$2,Banco!$A$1:$AZ$2,2,FALSE),FALSE)</f>
        <v>6</v>
      </c>
      <c r="K192" s="25">
        <f>VLOOKUP($C192,Banco!$A$3:$AZ$322,HLOOKUP(K$2,Banco!$A$1:$AZ$2,2,FALSE),FALSE)</f>
        <v>2</v>
      </c>
      <c r="L192" s="25">
        <f>VLOOKUP($C192,Banco!$A$3:$AZ$322,HLOOKUP(L$2,Banco!$A$1:$AZ$2,2,FALSE),FALSE)</f>
        <v>0</v>
      </c>
      <c r="M192" s="115">
        <f>VLOOKUP($C192,Banco!$A$3:$AZ$322,HLOOKUP(M$2,Banco!$A$1:$AZ$2,2,FALSE),FALSE)</f>
        <v>1</v>
      </c>
      <c r="N192" s="25">
        <f>VLOOKUP($C192,Banco!$A$3:$AZ$322,HLOOKUP(N$2,Banco!$A$1:$AZ$2,2,FALSE),FALSE)</f>
        <v>0</v>
      </c>
      <c r="O192" s="25">
        <f>VLOOKUP($C192,Banco!$A$3:$AZ$322,HLOOKUP(O$2,Banco!$A$1:$AZ$2,2,FALSE),FALSE)</f>
        <v>0</v>
      </c>
      <c r="P192" s="25">
        <f>VLOOKUP($C192,Banco!$A$3:$AZ$322,HLOOKUP(P$2,Banco!$A$1:$AZ$2,2,FALSE),FALSE)</f>
        <v>5</v>
      </c>
      <c r="Q192" s="25">
        <f>VLOOKUP($C192,Banco!$A$3:$AZ$322,HLOOKUP(Q$2,Banco!$A$1:$AZ$2,2,FALSE),FALSE)</f>
        <v>0</v>
      </c>
      <c r="R192" s="25">
        <f>VLOOKUP($C192,Banco!$A$3:$AZ$322,HLOOKUP(R$2,Banco!$A$1:$AZ$2,2,FALSE),FALSE)</f>
        <v>0</v>
      </c>
      <c r="S192" s="25">
        <f>VLOOKUP($C192,Banco!$A$3:$AZ$322,HLOOKUP(S$2,Banco!$A$1:$AZ$2,2,FALSE),FALSE)</f>
        <v>47</v>
      </c>
      <c r="T192" s="25">
        <f>VLOOKUP($C192,Banco!$A$3:$AZ$322,HLOOKUP(T$2,Banco!$A$1:$AZ$2,2,FALSE),FALSE)</f>
        <v>37</v>
      </c>
      <c r="U192" s="25" t="str">
        <f>VLOOKUP($C192,Banco!$A$3:$AZ$322,HLOOKUP(U$2,Banco!$A$1:$AZ$2,2,FALSE),FALSE)</f>
        <v>-</v>
      </c>
      <c r="V192" s="25">
        <f>VLOOKUP($C192,Banco!$A$3:$AZ$322,HLOOKUP(V$2,Banco!$A$1:$AZ$2,2,FALSE),FALSE)</f>
        <v>1</v>
      </c>
      <c r="W192" s="25">
        <f>VLOOKUP($C192,Banco!$A$3:$AZ$322,HLOOKUP(W$2,Banco!$A$1:$AZ$2,2,FALSE),FALSE)</f>
        <v>0</v>
      </c>
      <c r="X192" s="25">
        <f>VLOOKUP($C192,Banco!$A$3:$AZ$322,HLOOKUP(X$2,Banco!$A$1:$AZ$2,2,FALSE),FALSE)</f>
        <v>0</v>
      </c>
      <c r="Y192" s="79" t="str">
        <f>VLOOKUP($C192,Banco!$A$3:$AZ$322,HLOOKUP(Y$2,Banco!$A$1:$AZ$2,2,FALSE),FALSE)</f>
        <v>Ref. Univille</v>
      </c>
      <c r="Z192" s="79">
        <f>VLOOKUP($C192,Banco!$A$3:$AZ$322,HLOOKUP(Z$2,Banco!$A$1:$AZ$2,2,FALSE),FALSE)</f>
        <v>0</v>
      </c>
      <c r="AA192" s="79" t="str">
        <f>VLOOKUP($C192,Banco!$A$3:$AZ$322,HLOOKUP(AA$2,Banco!$A$1:$AZ$2,2,FALSE),FALSE)</f>
        <v>-</v>
      </c>
      <c r="AB192" s="79">
        <f>VLOOKUP($C192,Banco!$A$3:$AZ$322,HLOOKUP(AB$2,Banco!$A$1:$AZ$2,2,FALSE),FALSE)</f>
        <v>0</v>
      </c>
      <c r="AC192" s="79">
        <f>VLOOKUP($C192,Banco!$A$3:$AZ$322,HLOOKUP(AC$2,Banco!$A$1:$AZ$2,2,FALSE),FALSE)</f>
        <v>0</v>
      </c>
      <c r="AD192" s="79">
        <f>VLOOKUP($C192,Banco!$A$3:$AZ$322,HLOOKUP(AD$2,Banco!$A$1:$AZ$2,2,FALSE),FALSE)</f>
        <v>0</v>
      </c>
      <c r="AE192" s="79" t="str">
        <f>VLOOKUP($C192,Banco!$A$3:$AZ$322,HLOOKUP(AE$2,Banco!$A$1:$AZ$2,2,FALSE),FALSE)</f>
        <v>X</v>
      </c>
      <c r="AF192" s="79">
        <f>VLOOKUP($C192,Banco!$A$3:$AZ$322,HLOOKUP(AF$2,Banco!$A$1:$AZ$2,2,FALSE),FALSE)</f>
        <v>0</v>
      </c>
      <c r="AG192" s="79">
        <f>VLOOKUP($C192,Banco!$A$3:$AZ$322,HLOOKUP(AG$2,Banco!$A$1:$AZ$2,2,FALSE),FALSE)</f>
        <v>0</v>
      </c>
    </row>
    <row r="193" spans="1:33" ht="25.5" x14ac:dyDescent="0.2">
      <c r="A193" s="417"/>
      <c r="B193" s="387"/>
      <c r="C193" s="164" t="s">
        <v>144</v>
      </c>
      <c r="D193" s="198" t="s">
        <v>522</v>
      </c>
      <c r="E193" s="31">
        <f>VLOOKUP($C193,Banco!$A$3:$AZ$322,HLOOKUP(E$2,Banco!$A$1:$AZ$2,2,FALSE),FALSE)</f>
        <v>177697</v>
      </c>
      <c r="F193" s="31">
        <f>VLOOKUP($C193,Banco!$A$3:$AZ$322,HLOOKUP(F$2,Banco!$A$1:$AZ$2,2,FALSE),FALSE)</f>
        <v>75900</v>
      </c>
      <c r="G193" s="31">
        <f>VLOOKUP($C193,Banco!$A$3:$AZ$322,HLOOKUP(G$2,Banco!$A$1:$AZ$2,2,FALSE),FALSE)</f>
        <v>75900</v>
      </c>
      <c r="H193" s="118">
        <f>VLOOKUP($C193,Banco!$A$3:$AZ$322,HLOOKUP(H$2,Banco!$A$1:$AZ$2,2,FALSE),FALSE)</f>
        <v>0.42713157791071316</v>
      </c>
      <c r="I193" s="31">
        <f>VLOOKUP($C193,Banco!$A$3:$AZ$322,HLOOKUP(I$2,Banco!$A$1:$AZ$2,2,FALSE),FALSE)</f>
        <v>84</v>
      </c>
      <c r="J193" s="31">
        <f>VLOOKUP($C193,Banco!$A$3:$AZ$322,HLOOKUP(J$2,Banco!$A$1:$AZ$2,2,FALSE),FALSE)</f>
        <v>22</v>
      </c>
      <c r="K193" s="31">
        <f>VLOOKUP($C193,Banco!$A$3:$AZ$322,HLOOKUP(K$2,Banco!$A$1:$AZ$2,2,FALSE),FALSE)</f>
        <v>22</v>
      </c>
      <c r="L193" s="31">
        <f>VLOOKUP($C193,Banco!$A$3:$AZ$322,HLOOKUP(L$2,Banco!$A$1:$AZ$2,2,FALSE),FALSE)</f>
        <v>0</v>
      </c>
      <c r="M193" s="118">
        <f>VLOOKUP($C193,Banco!$A$3:$AZ$322,HLOOKUP(M$2,Banco!$A$1:$AZ$2,2,FALSE),FALSE)</f>
        <v>0.41889999999999999</v>
      </c>
      <c r="N193" s="31">
        <f>VLOOKUP($C193,Banco!$A$3:$AZ$322,HLOOKUP(N$2,Banco!$A$1:$AZ$2,2,FALSE),FALSE)</f>
        <v>0</v>
      </c>
      <c r="O193" s="31">
        <f>VLOOKUP($C193,Banco!$A$3:$AZ$322,HLOOKUP(O$2,Banco!$A$1:$AZ$2,2,FALSE),FALSE)</f>
        <v>0</v>
      </c>
      <c r="P193" s="31">
        <f>VLOOKUP($C193,Banco!$A$3:$AZ$322,HLOOKUP(P$2,Banco!$A$1:$AZ$2,2,FALSE),FALSE)</f>
        <v>12</v>
      </c>
      <c r="Q193" s="31">
        <f>VLOOKUP($C193,Banco!$A$3:$AZ$322,HLOOKUP(Q$2,Banco!$A$1:$AZ$2,2,FALSE),FALSE)</f>
        <v>0</v>
      </c>
      <c r="R193" s="31">
        <f>VLOOKUP($C193,Banco!$A$3:$AZ$322,HLOOKUP(R$2,Banco!$A$1:$AZ$2,2,FALSE),FALSE)</f>
        <v>0</v>
      </c>
      <c r="S193" s="31">
        <f>VLOOKUP($C193,Banco!$A$3:$AZ$322,HLOOKUP(S$2,Banco!$A$1:$AZ$2,2,FALSE),FALSE)</f>
        <v>418</v>
      </c>
      <c r="T193" s="31">
        <f>VLOOKUP($C193,Banco!$A$3:$AZ$322,HLOOKUP(T$2,Banco!$A$1:$AZ$2,2,FALSE),FALSE)</f>
        <v>81</v>
      </c>
      <c r="U193" s="31" t="str">
        <f>VLOOKUP($C193,Banco!$A$3:$AZ$322,HLOOKUP(U$2,Banco!$A$1:$AZ$2,2,FALSE),FALSE)</f>
        <v>-</v>
      </c>
      <c r="V193" s="31">
        <f>VLOOKUP($C193,Banco!$A$3:$AZ$322,HLOOKUP(V$2,Banco!$A$1:$AZ$2,2,FALSE),FALSE)</f>
        <v>0</v>
      </c>
      <c r="W193" s="31">
        <f>VLOOKUP($C193,Banco!$A$3:$AZ$322,HLOOKUP(W$2,Banco!$A$1:$AZ$2,2,FALSE),FALSE)</f>
        <v>0</v>
      </c>
      <c r="X193" s="31">
        <f>VLOOKUP($C193,Banco!$A$3:$AZ$322,HLOOKUP(X$2,Banco!$A$1:$AZ$2,2,FALSE),FALSE)</f>
        <v>0</v>
      </c>
      <c r="Y193" s="82" t="str">
        <f>VLOOKUP($C193,Banco!$A$3:$AZ$322,HLOOKUP(Y$2,Banco!$A$1:$AZ$2,2,FALSE),FALSE)</f>
        <v>Sede Jaraguá do Sul</v>
      </c>
      <c r="Z193" s="82" t="str">
        <f>VLOOKUP($C193,Banco!$A$3:$AZ$322,HLOOKUP(Z$2,Banco!$A$1:$AZ$2,2,FALSE),FALSE)</f>
        <v>X</v>
      </c>
      <c r="AA193" s="82" t="str">
        <f>VLOOKUP($C193,Banco!$A$3:$AZ$322,HLOOKUP(AA$2,Banco!$A$1:$AZ$2,2,FALSE),FALSE)</f>
        <v>CAPS II, CAPS ad e CAPS i</v>
      </c>
      <c r="AB193" s="82">
        <f>VLOOKUP($C193,Banco!$A$3:$AZ$322,HLOOKUP(AB$2,Banco!$A$1:$AZ$2,2,FALSE),FALSE)</f>
        <v>2</v>
      </c>
      <c r="AC193" s="82">
        <f>VLOOKUP($C193,Banco!$A$3:$AZ$322,HLOOKUP(AC$2,Banco!$A$1:$AZ$2,2,FALSE),FALSE)</f>
        <v>1</v>
      </c>
      <c r="AD193" s="82">
        <f>VLOOKUP($C193,Banco!$A$3:$AZ$322,HLOOKUP(AD$2,Banco!$A$1:$AZ$2,2,FALSE),FALSE)</f>
        <v>1</v>
      </c>
      <c r="AE193" s="82" t="str">
        <f>VLOOKUP($C193,Banco!$A$3:$AZ$322,HLOOKUP(AE$2,Banco!$A$1:$AZ$2,2,FALSE),FALSE)</f>
        <v>X</v>
      </c>
      <c r="AF193" s="82">
        <f>VLOOKUP($C193,Banco!$A$3:$AZ$322,HLOOKUP(AF$2,Banco!$A$1:$AZ$2,2,FALSE),FALSE)</f>
        <v>0</v>
      </c>
      <c r="AG193" s="82">
        <f>VLOOKUP($C193,Banco!$A$3:$AZ$322,HLOOKUP(AG$2,Banco!$A$1:$AZ$2,2,FALSE),FALSE)</f>
        <v>0</v>
      </c>
    </row>
    <row r="194" spans="1:33" ht="42" customHeight="1" x14ac:dyDescent="0.2">
      <c r="A194" s="417"/>
      <c r="B194" s="387"/>
      <c r="C194" s="162" t="s">
        <v>147</v>
      </c>
      <c r="D194" s="198" t="s">
        <v>521</v>
      </c>
      <c r="E194" s="25">
        <f>VLOOKUP($C194,Banco!$A$3:$AZ$322,HLOOKUP(E$2,Banco!$A$1:$AZ$2,2,FALSE),FALSE)</f>
        <v>590466</v>
      </c>
      <c r="F194" s="25">
        <f>VLOOKUP($C194,Banco!$A$3:$AZ$322,HLOOKUP(F$2,Banco!$A$1:$AZ$2,2,FALSE),FALSE)</f>
        <v>541650</v>
      </c>
      <c r="G194" s="25">
        <f>VLOOKUP($C194,Banco!$A$3:$AZ$322,HLOOKUP(G$2,Banco!$A$1:$AZ$2,2,FALSE),FALSE)</f>
        <v>541650</v>
      </c>
      <c r="H194" s="115">
        <f>VLOOKUP($C194,Banco!$A$3:$AZ$322,HLOOKUP(H$2,Banco!$A$1:$AZ$2,2,FALSE),FALSE)</f>
        <v>0.91732631514769691</v>
      </c>
      <c r="I194" s="25">
        <f>VLOOKUP($C194,Banco!$A$3:$AZ$322,HLOOKUP(I$2,Banco!$A$1:$AZ$2,2,FALSE),FALSE)</f>
        <v>285</v>
      </c>
      <c r="J194" s="25">
        <f>VLOOKUP($C194,Banco!$A$3:$AZ$322,HLOOKUP(J$2,Banco!$A$1:$AZ$2,2,FALSE),FALSE)</f>
        <v>157</v>
      </c>
      <c r="K194" s="25">
        <f>VLOOKUP($C194,Banco!$A$3:$AZ$322,HLOOKUP(K$2,Banco!$A$1:$AZ$2,2,FALSE),FALSE)</f>
        <v>24</v>
      </c>
      <c r="L194" s="25">
        <f>VLOOKUP($C194,Banco!$A$3:$AZ$322,HLOOKUP(L$2,Banco!$A$1:$AZ$2,2,FALSE),FALSE)</f>
        <v>0</v>
      </c>
      <c r="M194" s="115">
        <f>VLOOKUP($C194,Banco!$A$3:$AZ$322,HLOOKUP(M$2,Banco!$A$1:$AZ$2,2,FALSE),FALSE)</f>
        <v>0.13850000000000001</v>
      </c>
      <c r="N194" s="25">
        <f>VLOOKUP($C194,Banco!$A$3:$AZ$322,HLOOKUP(N$2,Banco!$A$1:$AZ$2,2,FALSE),FALSE)</f>
        <v>0</v>
      </c>
      <c r="O194" s="25">
        <f>VLOOKUP($C194,Banco!$A$3:$AZ$322,HLOOKUP(O$2,Banco!$A$1:$AZ$2,2,FALSE),FALSE)</f>
        <v>0</v>
      </c>
      <c r="P194" s="25">
        <f>VLOOKUP($C194,Banco!$A$3:$AZ$322,HLOOKUP(P$2,Banco!$A$1:$AZ$2,2,FALSE),FALSE)</f>
        <v>40</v>
      </c>
      <c r="Q194" s="25">
        <f>VLOOKUP($C194,Banco!$A$3:$AZ$322,HLOOKUP(Q$2,Banco!$A$1:$AZ$2,2,FALSE),FALSE)</f>
        <v>0</v>
      </c>
      <c r="R194" s="25">
        <f>VLOOKUP($C194,Banco!$A$3:$AZ$322,HLOOKUP(R$2,Banco!$A$1:$AZ$2,2,FALSE),FALSE)</f>
        <v>0</v>
      </c>
      <c r="S194" s="25">
        <f>VLOOKUP($C194,Banco!$A$3:$AZ$322,HLOOKUP(S$2,Banco!$A$1:$AZ$2,2,FALSE),FALSE)</f>
        <v>1424</v>
      </c>
      <c r="T194" s="25">
        <f>VLOOKUP($C194,Banco!$A$3:$AZ$322,HLOOKUP(T$2,Banco!$A$1:$AZ$2,2,FALSE),FALSE)</f>
        <v>449</v>
      </c>
      <c r="U194" s="25" t="str">
        <f>VLOOKUP($C194,Banco!$A$3:$AZ$322,HLOOKUP(U$2,Banco!$A$1:$AZ$2,2,FALSE),FALSE)</f>
        <v>-</v>
      </c>
      <c r="V194" s="25">
        <f>VLOOKUP($C194,Banco!$A$3:$AZ$322,HLOOKUP(V$2,Banco!$A$1:$AZ$2,2,FALSE),FALSE)</f>
        <v>2</v>
      </c>
      <c r="W194" s="25">
        <f>VLOOKUP($C194,Banco!$A$3:$AZ$322,HLOOKUP(W$2,Banco!$A$1:$AZ$2,2,FALSE),FALSE)</f>
        <v>0</v>
      </c>
      <c r="X194" s="25">
        <f>VLOOKUP($C194,Banco!$A$3:$AZ$322,HLOOKUP(X$2,Banco!$A$1:$AZ$2,2,FALSE),FALSE)</f>
        <v>0</v>
      </c>
      <c r="Y194" s="79" t="str">
        <f>VLOOKUP($C194,Banco!$A$3:$AZ$322,HLOOKUP(Y$2,Banco!$A$1:$AZ$2,2,FALSE),FALSE)</f>
        <v>Sede Joinville e Sede Univille</v>
      </c>
      <c r="Z194" s="79">
        <f>VLOOKUP($C194,Banco!$A$3:$AZ$322,HLOOKUP(Z$2,Banco!$A$1:$AZ$2,2,FALSE),FALSE)</f>
        <v>0</v>
      </c>
      <c r="AA194" s="79" t="str">
        <f>VLOOKUP($C194,Banco!$A$3:$AZ$322,HLOOKUP(AA$2,Banco!$A$1:$AZ$2,2,FALSE),FALSE)</f>
        <v>CAPS II, CAPS i, CAPS ad e CAPS III</v>
      </c>
      <c r="AB194" s="79">
        <f>VLOOKUP($C194,Banco!$A$3:$AZ$322,HLOOKUP(AB$2,Banco!$A$1:$AZ$2,2,FALSE),FALSE)</f>
        <v>0</v>
      </c>
      <c r="AC194" s="79">
        <f>VLOOKUP($C194,Banco!$A$3:$AZ$322,HLOOKUP(AC$2,Banco!$A$1:$AZ$2,2,FALSE),FALSE)</f>
        <v>2</v>
      </c>
      <c r="AD194" s="79">
        <f>VLOOKUP($C194,Banco!$A$3:$AZ$322,HLOOKUP(AD$2,Banco!$A$1:$AZ$2,2,FALSE),FALSE)</f>
        <v>1</v>
      </c>
      <c r="AE194" s="79" t="str">
        <f>VLOOKUP($C194,Banco!$A$3:$AZ$322,HLOOKUP(AE$2,Banco!$A$1:$AZ$2,2,FALSE),FALSE)</f>
        <v>X</v>
      </c>
      <c r="AF194" s="79" t="str">
        <f>VLOOKUP($C194,Banco!$A$3:$AZ$322,HLOOKUP(AF$2,Banco!$A$1:$AZ$2,2,FALSE),FALSE)</f>
        <v>Mod II</v>
      </c>
      <c r="AG194" s="79">
        <f>VLOOKUP($C194,Banco!$A$3:$AZ$322,HLOOKUP(AG$2,Banco!$A$1:$AZ$2,2,FALSE),FALSE)</f>
        <v>15</v>
      </c>
    </row>
    <row r="195" spans="1:33" x14ac:dyDescent="0.2">
      <c r="A195" s="417"/>
      <c r="B195" s="387"/>
      <c r="C195" s="164" t="s">
        <v>169</v>
      </c>
      <c r="D195" s="198" t="s">
        <v>522</v>
      </c>
      <c r="E195" s="31">
        <f>VLOOKUP($C195,Banco!$A$3:$AZ$322,HLOOKUP(E$2,Banco!$A$1:$AZ$2,2,FALSE),FALSE)</f>
        <v>16916</v>
      </c>
      <c r="F195" s="31">
        <f>VLOOKUP($C195,Banco!$A$3:$AZ$322,HLOOKUP(F$2,Banco!$A$1:$AZ$2,2,FALSE),FALSE)</f>
        <v>20700</v>
      </c>
      <c r="G195" s="31">
        <f>VLOOKUP($C195,Banco!$A$3:$AZ$322,HLOOKUP(G$2,Banco!$A$1:$AZ$2,2,FALSE),FALSE)</f>
        <v>16916</v>
      </c>
      <c r="H195" s="118">
        <f>VLOOKUP($C195,Banco!$A$3:$AZ$322,HLOOKUP(H$2,Banco!$A$1:$AZ$2,2,FALSE),FALSE)</f>
        <v>1</v>
      </c>
      <c r="I195" s="31">
        <f>VLOOKUP($C195,Banco!$A$3:$AZ$322,HLOOKUP(I$2,Banco!$A$1:$AZ$2,2,FALSE),FALSE)</f>
        <v>8</v>
      </c>
      <c r="J195" s="31">
        <f>VLOOKUP($C195,Banco!$A$3:$AZ$322,HLOOKUP(J$2,Banco!$A$1:$AZ$2,2,FALSE),FALSE)</f>
        <v>6</v>
      </c>
      <c r="K195" s="31">
        <f>VLOOKUP($C195,Banco!$A$3:$AZ$322,HLOOKUP(K$2,Banco!$A$1:$AZ$2,2,FALSE),FALSE)</f>
        <v>1</v>
      </c>
      <c r="L195" s="31">
        <f>VLOOKUP($C195,Banco!$A$3:$AZ$322,HLOOKUP(L$2,Banco!$A$1:$AZ$2,2,FALSE),FALSE)</f>
        <v>0</v>
      </c>
      <c r="M195" s="118">
        <f>VLOOKUP($C195,Banco!$A$3:$AZ$322,HLOOKUP(M$2,Banco!$A$1:$AZ$2,2,FALSE),FALSE)</f>
        <v>0.2014</v>
      </c>
      <c r="N195" s="31">
        <f>VLOOKUP($C195,Banco!$A$3:$AZ$322,HLOOKUP(N$2,Banco!$A$1:$AZ$2,2,FALSE),FALSE)</f>
        <v>0</v>
      </c>
      <c r="O195" s="31">
        <f>VLOOKUP($C195,Banco!$A$3:$AZ$322,HLOOKUP(O$2,Banco!$A$1:$AZ$2,2,FALSE),FALSE)</f>
        <v>0</v>
      </c>
      <c r="P195" s="31">
        <f>VLOOKUP($C195,Banco!$A$3:$AZ$322,HLOOKUP(P$2,Banco!$A$1:$AZ$2,2,FALSE),FALSE)</f>
        <v>3</v>
      </c>
      <c r="Q195" s="31">
        <f>VLOOKUP($C195,Banco!$A$3:$AZ$322,HLOOKUP(Q$2,Banco!$A$1:$AZ$2,2,FALSE),FALSE)</f>
        <v>0</v>
      </c>
      <c r="R195" s="31">
        <f>VLOOKUP($C195,Banco!$A$3:$AZ$322,HLOOKUP(R$2,Banco!$A$1:$AZ$2,2,FALSE),FALSE)</f>
        <v>0</v>
      </c>
      <c r="S195" s="31">
        <f>VLOOKUP($C195,Banco!$A$3:$AZ$322,HLOOKUP(S$2,Banco!$A$1:$AZ$2,2,FALSE),FALSE)</f>
        <v>41</v>
      </c>
      <c r="T195" s="31">
        <f>VLOOKUP($C195,Banco!$A$3:$AZ$322,HLOOKUP(T$2,Banco!$A$1:$AZ$2,2,FALSE),FALSE)</f>
        <v>24</v>
      </c>
      <c r="U195" s="31">
        <f>VLOOKUP($C195,Banco!$A$3:$AZ$322,HLOOKUP(U$2,Banco!$A$1:$AZ$2,2,FALSE),FALSE)</f>
        <v>0</v>
      </c>
      <c r="V195" s="31">
        <f>VLOOKUP($C195,Banco!$A$3:$AZ$322,HLOOKUP(V$2,Banco!$A$1:$AZ$2,2,FALSE),FALSE)</f>
        <v>0</v>
      </c>
      <c r="W195" s="31">
        <f>VLOOKUP($C195,Banco!$A$3:$AZ$322,HLOOKUP(W$2,Banco!$A$1:$AZ$2,2,FALSE),FALSE)</f>
        <v>1</v>
      </c>
      <c r="X195" s="31">
        <f>VLOOKUP($C195,Banco!$A$3:$AZ$322,HLOOKUP(X$2,Banco!$A$1:$AZ$2,2,FALSE),FALSE)</f>
        <v>0</v>
      </c>
      <c r="Y195" s="82" t="str">
        <f>VLOOKUP($C195,Banco!$A$3:$AZ$322,HLOOKUP(Y$2,Banco!$A$1:$AZ$2,2,FALSE),FALSE)</f>
        <v>Ref. Jaraguá do Sul</v>
      </c>
      <c r="Z195" s="82">
        <f>VLOOKUP($C195,Banco!$A$3:$AZ$322,HLOOKUP(Z$2,Banco!$A$1:$AZ$2,2,FALSE),FALSE)</f>
        <v>0</v>
      </c>
      <c r="AA195" s="82" t="str">
        <f>VLOOKUP($C195,Banco!$A$3:$AZ$322,HLOOKUP(AA$2,Banco!$A$1:$AZ$2,2,FALSE),FALSE)</f>
        <v>-</v>
      </c>
      <c r="AB195" s="82">
        <f>VLOOKUP($C195,Banco!$A$3:$AZ$322,HLOOKUP(AB$2,Banco!$A$1:$AZ$2,2,FALSE),FALSE)</f>
        <v>0</v>
      </c>
      <c r="AC195" s="82">
        <f>VLOOKUP($C195,Banco!$A$3:$AZ$322,HLOOKUP(AC$2,Banco!$A$1:$AZ$2,2,FALSE),FALSE)</f>
        <v>0</v>
      </c>
      <c r="AD195" s="82">
        <f>VLOOKUP($C195,Banco!$A$3:$AZ$322,HLOOKUP(AD$2,Banco!$A$1:$AZ$2,2,FALSE),FALSE)</f>
        <v>0</v>
      </c>
      <c r="AE195" s="82" t="str">
        <f>VLOOKUP($C195,Banco!$A$3:$AZ$322,HLOOKUP(AE$2,Banco!$A$1:$AZ$2,2,FALSE),FALSE)</f>
        <v>X</v>
      </c>
      <c r="AF195" s="82">
        <f>VLOOKUP($C195,Banco!$A$3:$AZ$322,HLOOKUP(AF$2,Banco!$A$1:$AZ$2,2,FALSE),FALSE)</f>
        <v>0</v>
      </c>
      <c r="AG195" s="82">
        <f>VLOOKUP($C195,Banco!$A$3:$AZ$322,HLOOKUP(AG$2,Banco!$A$1:$AZ$2,2,FALSE),FALSE)</f>
        <v>0</v>
      </c>
    </row>
    <row r="196" spans="1:33" x14ac:dyDescent="0.2">
      <c r="A196" s="417"/>
      <c r="B196" s="387"/>
      <c r="C196" s="162" t="s">
        <v>251</v>
      </c>
      <c r="D196" s="198" t="s">
        <v>521</v>
      </c>
      <c r="E196" s="25">
        <f>VLOOKUP($C196,Banco!$A$3:$AZ$322,HLOOKUP(E$2,Banco!$A$1:$AZ$2,2,FALSE),FALSE)</f>
        <v>52721</v>
      </c>
      <c r="F196" s="25">
        <f>VLOOKUP($C196,Banco!$A$3:$AZ$322,HLOOKUP(F$2,Banco!$A$1:$AZ$2,2,FALSE),FALSE)</f>
        <v>41400</v>
      </c>
      <c r="G196" s="25">
        <f>VLOOKUP($C196,Banco!$A$3:$AZ$322,HLOOKUP(G$2,Banco!$A$1:$AZ$2,2,FALSE),FALSE)</f>
        <v>41400</v>
      </c>
      <c r="H196" s="115">
        <f>VLOOKUP($C196,Banco!$A$3:$AZ$322,HLOOKUP(H$2,Banco!$A$1:$AZ$2,2,FALSE),FALSE)</f>
        <v>0.7852658333491398</v>
      </c>
      <c r="I196" s="25">
        <f>VLOOKUP($C196,Banco!$A$3:$AZ$322,HLOOKUP(I$2,Banco!$A$1:$AZ$2,2,FALSE),FALSE)</f>
        <v>25</v>
      </c>
      <c r="J196" s="25">
        <f>VLOOKUP($C196,Banco!$A$3:$AZ$322,HLOOKUP(J$2,Banco!$A$1:$AZ$2,2,FALSE),FALSE)</f>
        <v>12</v>
      </c>
      <c r="K196" s="25">
        <f>VLOOKUP($C196,Banco!$A$3:$AZ$322,HLOOKUP(K$2,Banco!$A$1:$AZ$2,2,FALSE),FALSE)</f>
        <v>1</v>
      </c>
      <c r="L196" s="25">
        <f>VLOOKUP($C196,Banco!$A$3:$AZ$322,HLOOKUP(L$2,Banco!$A$1:$AZ$2,2,FALSE),FALSE)</f>
        <v>0</v>
      </c>
      <c r="M196" s="115">
        <f>VLOOKUP($C196,Banco!$A$3:$AZ$322,HLOOKUP(M$2,Banco!$A$1:$AZ$2,2,FALSE),FALSE)</f>
        <v>1</v>
      </c>
      <c r="N196" s="25">
        <f>VLOOKUP($C196,Banco!$A$3:$AZ$322,HLOOKUP(N$2,Banco!$A$1:$AZ$2,2,FALSE),FALSE)</f>
        <v>0</v>
      </c>
      <c r="O196" s="25">
        <f>VLOOKUP($C196,Banco!$A$3:$AZ$322,HLOOKUP(O$2,Banco!$A$1:$AZ$2,2,FALSE),FALSE)</f>
        <v>0</v>
      </c>
      <c r="P196" s="25">
        <f>VLOOKUP($C196,Banco!$A$3:$AZ$322,HLOOKUP(P$2,Banco!$A$1:$AZ$2,2,FALSE),FALSE)</f>
        <v>8</v>
      </c>
      <c r="Q196" s="25">
        <f>VLOOKUP($C196,Banco!$A$3:$AZ$322,HLOOKUP(Q$2,Banco!$A$1:$AZ$2,2,FALSE),FALSE)</f>
        <v>0</v>
      </c>
      <c r="R196" s="25">
        <f>VLOOKUP($C196,Banco!$A$3:$AZ$322,HLOOKUP(R$2,Banco!$A$1:$AZ$2,2,FALSE),FALSE)</f>
        <v>0</v>
      </c>
      <c r="S196" s="25">
        <f>VLOOKUP($C196,Banco!$A$3:$AZ$322,HLOOKUP(S$2,Banco!$A$1:$AZ$2,2,FALSE),FALSE)</f>
        <v>124</v>
      </c>
      <c r="T196" s="25">
        <f>VLOOKUP($C196,Banco!$A$3:$AZ$322,HLOOKUP(T$2,Banco!$A$1:$AZ$2,2,FALSE),FALSE)</f>
        <v>34</v>
      </c>
      <c r="U196" s="25" t="str">
        <f>VLOOKUP($C196,Banco!$A$3:$AZ$322,HLOOKUP(U$2,Banco!$A$1:$AZ$2,2,FALSE),FALSE)</f>
        <v>-</v>
      </c>
      <c r="V196" s="25">
        <f>VLOOKUP($C196,Banco!$A$3:$AZ$322,HLOOKUP(V$2,Banco!$A$1:$AZ$2,2,FALSE),FALSE)</f>
        <v>0</v>
      </c>
      <c r="W196" s="25">
        <f>VLOOKUP($C196,Banco!$A$3:$AZ$322,HLOOKUP(W$2,Banco!$A$1:$AZ$2,2,FALSE),FALSE)</f>
        <v>0</v>
      </c>
      <c r="X196" s="25">
        <f>VLOOKUP($C196,Banco!$A$3:$AZ$322,HLOOKUP(X$2,Banco!$A$1:$AZ$2,2,FALSE),FALSE)</f>
        <v>0</v>
      </c>
      <c r="Y196" s="79" t="str">
        <f>VLOOKUP($C196,Banco!$A$3:$AZ$322,HLOOKUP(Y$2,Banco!$A$1:$AZ$2,2,FALSE),FALSE)</f>
        <v>Ref. Univille</v>
      </c>
      <c r="Z196" s="79">
        <f>VLOOKUP($C196,Banco!$A$3:$AZ$322,HLOOKUP(Z$2,Banco!$A$1:$AZ$2,2,FALSE),FALSE)</f>
        <v>0</v>
      </c>
      <c r="AA196" s="79" t="str">
        <f>VLOOKUP($C196,Banco!$A$3:$AZ$322,HLOOKUP(AA$2,Banco!$A$1:$AZ$2,2,FALSE),FALSE)</f>
        <v xml:space="preserve">CAPS I </v>
      </c>
      <c r="AB196" s="79">
        <f>VLOOKUP($C196,Banco!$A$3:$AZ$322,HLOOKUP(AB$2,Banco!$A$1:$AZ$2,2,FALSE),FALSE)</f>
        <v>0</v>
      </c>
      <c r="AC196" s="79">
        <f>VLOOKUP($C196,Banco!$A$3:$AZ$322,HLOOKUP(AC$2,Banco!$A$1:$AZ$2,2,FALSE),FALSE)</f>
        <v>4</v>
      </c>
      <c r="AD196" s="79">
        <f>VLOOKUP($C196,Banco!$A$3:$AZ$322,HLOOKUP(AD$2,Banco!$A$1:$AZ$2,2,FALSE),FALSE)</f>
        <v>0</v>
      </c>
      <c r="AE196" s="79" t="str">
        <f>VLOOKUP($C196,Banco!$A$3:$AZ$322,HLOOKUP(AE$2,Banco!$A$1:$AZ$2,2,FALSE),FALSE)</f>
        <v>X</v>
      </c>
      <c r="AF196" s="79">
        <f>VLOOKUP($C196,Banco!$A$3:$AZ$322,HLOOKUP(AF$2,Banco!$A$1:$AZ$2,2,FALSE),FALSE)</f>
        <v>0</v>
      </c>
      <c r="AG196" s="79">
        <f>VLOOKUP($C196,Banco!$A$3:$AZ$322,HLOOKUP(AG$2,Banco!$A$1:$AZ$2,2,FALSE),FALSE)</f>
        <v>0</v>
      </c>
    </row>
    <row r="197" spans="1:33" ht="25.5" customHeight="1" x14ac:dyDescent="0.2">
      <c r="A197" s="417"/>
      <c r="B197" s="387"/>
      <c r="C197" s="164" t="s">
        <v>253</v>
      </c>
      <c r="D197" s="198" t="s">
        <v>521</v>
      </c>
      <c r="E197" s="31">
        <f>VLOOKUP($C197,Banco!$A$3:$AZ$322,HLOOKUP(E$2,Banco!$A$1:$AZ$2,2,FALSE),FALSE)</f>
        <v>3733</v>
      </c>
      <c r="F197" s="31">
        <f>VLOOKUP($C197,Banco!$A$3:$AZ$322,HLOOKUP(F$2,Banco!$A$1:$AZ$2,2,FALSE),FALSE)</f>
        <v>3450</v>
      </c>
      <c r="G197" s="31">
        <f>VLOOKUP($C197,Banco!$A$3:$AZ$322,HLOOKUP(G$2,Banco!$A$1:$AZ$2,2,FALSE),FALSE)</f>
        <v>3450</v>
      </c>
      <c r="H197" s="118">
        <f>VLOOKUP($C197,Banco!$A$3:$AZ$322,HLOOKUP(H$2,Banco!$A$1:$AZ$2,2,FALSE),FALSE)</f>
        <v>0.92418965979105272</v>
      </c>
      <c r="I197" s="31">
        <f>VLOOKUP($C197,Banco!$A$3:$AZ$322,HLOOKUP(I$2,Banco!$A$1:$AZ$2,2,FALSE),FALSE)</f>
        <v>2</v>
      </c>
      <c r="J197" s="31">
        <f>VLOOKUP($C197,Banco!$A$3:$AZ$322,HLOOKUP(J$2,Banco!$A$1:$AZ$2,2,FALSE),FALSE)</f>
        <v>1</v>
      </c>
      <c r="K197" s="31">
        <f>VLOOKUP($C197,Banco!$A$3:$AZ$322,HLOOKUP(K$2,Banco!$A$1:$AZ$2,2,FALSE),FALSE)</f>
        <v>1</v>
      </c>
      <c r="L197" s="31">
        <f>VLOOKUP($C197,Banco!$A$3:$AZ$322,HLOOKUP(L$2,Banco!$A$1:$AZ$2,2,FALSE),FALSE)</f>
        <v>0</v>
      </c>
      <c r="M197" s="118">
        <f>VLOOKUP($C197,Banco!$A$3:$AZ$322,HLOOKUP(M$2,Banco!$A$1:$AZ$2,2,FALSE),FALSE)</f>
        <v>1</v>
      </c>
      <c r="N197" s="31">
        <f>VLOOKUP($C197,Banco!$A$3:$AZ$322,HLOOKUP(N$2,Banco!$A$1:$AZ$2,2,FALSE),FALSE)</f>
        <v>0</v>
      </c>
      <c r="O197" s="31">
        <f>VLOOKUP($C197,Banco!$A$3:$AZ$322,HLOOKUP(O$2,Banco!$A$1:$AZ$2,2,FALSE),FALSE)</f>
        <v>0</v>
      </c>
      <c r="P197" s="31">
        <f>VLOOKUP($C197,Banco!$A$3:$AZ$322,HLOOKUP(P$2,Banco!$A$1:$AZ$2,2,FALSE),FALSE)</f>
        <v>1</v>
      </c>
      <c r="Q197" s="31">
        <f>VLOOKUP($C197,Banco!$A$3:$AZ$322,HLOOKUP(Q$2,Banco!$A$1:$AZ$2,2,FALSE),FALSE)</f>
        <v>0</v>
      </c>
      <c r="R197" s="31">
        <f>VLOOKUP($C197,Banco!$A$3:$AZ$322,HLOOKUP(R$2,Banco!$A$1:$AZ$2,2,FALSE),FALSE)</f>
        <v>0</v>
      </c>
      <c r="S197" s="31">
        <f>VLOOKUP($C197,Banco!$A$3:$AZ$322,HLOOKUP(S$2,Banco!$A$1:$AZ$2,2,FALSE),FALSE)</f>
        <v>9</v>
      </c>
      <c r="T197" s="31">
        <f>VLOOKUP($C197,Banco!$A$3:$AZ$322,HLOOKUP(T$2,Banco!$A$1:$AZ$2,2,FALSE),FALSE)</f>
        <v>8</v>
      </c>
      <c r="U197" s="31" t="str">
        <f>VLOOKUP($C197,Banco!$A$3:$AZ$322,HLOOKUP(U$2,Banco!$A$1:$AZ$2,2,FALSE),FALSE)</f>
        <v>-</v>
      </c>
      <c r="V197" s="31">
        <f>VLOOKUP($C197,Banco!$A$3:$AZ$322,HLOOKUP(V$2,Banco!$A$1:$AZ$2,2,FALSE),FALSE)</f>
        <v>0</v>
      </c>
      <c r="W197" s="31">
        <f>VLOOKUP($C197,Banco!$A$3:$AZ$322,HLOOKUP(W$2,Banco!$A$1:$AZ$2,2,FALSE),FALSE)</f>
        <v>0</v>
      </c>
      <c r="X197" s="31">
        <f>VLOOKUP($C197,Banco!$A$3:$AZ$322,HLOOKUP(X$2,Banco!$A$1:$AZ$2,2,FALSE),FALSE)</f>
        <v>1</v>
      </c>
      <c r="Y197" s="82" t="str">
        <f>VLOOKUP($C197,Banco!$A$3:$AZ$322,HLOOKUP(Y$2,Banco!$A$1:$AZ$2,2,FALSE),FALSE)</f>
        <v>Ref. UNIVILLE</v>
      </c>
      <c r="Z197" s="82">
        <f>VLOOKUP($C197,Banco!$A$3:$AZ$322,HLOOKUP(Z$2,Banco!$A$1:$AZ$2,2,FALSE),FALSE)</f>
        <v>0</v>
      </c>
      <c r="AA197" s="82" t="str">
        <f>VLOOKUP($C197,Banco!$A$3:$AZ$322,HLOOKUP(AA$2,Banco!$A$1:$AZ$2,2,FALSE),FALSE)</f>
        <v>Encaminha p/ Barra Velha</v>
      </c>
      <c r="AB197" s="82">
        <f>VLOOKUP($C197,Banco!$A$3:$AZ$322,HLOOKUP(AB$2,Banco!$A$1:$AZ$2,2,FALSE),FALSE)</f>
        <v>1</v>
      </c>
      <c r="AC197" s="82">
        <f>VLOOKUP($C197,Banco!$A$3:$AZ$322,HLOOKUP(AC$2,Banco!$A$1:$AZ$2,2,FALSE),FALSE)</f>
        <v>0</v>
      </c>
      <c r="AD197" s="82">
        <f>VLOOKUP($C197,Banco!$A$3:$AZ$322,HLOOKUP(AD$2,Banco!$A$1:$AZ$2,2,FALSE),FALSE)</f>
        <v>0</v>
      </c>
      <c r="AE197" s="82" t="str">
        <f>VLOOKUP($C197,Banco!$A$3:$AZ$322,HLOOKUP(AE$2,Banco!$A$1:$AZ$2,2,FALSE),FALSE)</f>
        <v>X</v>
      </c>
      <c r="AF197" s="82">
        <f>VLOOKUP($C197,Banco!$A$3:$AZ$322,HLOOKUP(AF$2,Banco!$A$1:$AZ$2,2,FALSE),FALSE)</f>
        <v>0</v>
      </c>
      <c r="AG197" s="82">
        <f>VLOOKUP($C197,Banco!$A$3:$AZ$322,HLOOKUP(AG$2,Banco!$A$1:$AZ$2,2,FALSE),FALSE)</f>
        <v>0</v>
      </c>
    </row>
    <row r="198" spans="1:33" ht="13.5" thickBot="1" x14ac:dyDescent="0.25">
      <c r="A198" s="417"/>
      <c r="B198" s="387"/>
      <c r="C198" s="162" t="s">
        <v>267</v>
      </c>
      <c r="D198" s="198" t="s">
        <v>522</v>
      </c>
      <c r="E198" s="25">
        <f>VLOOKUP($C198,Banco!$A$3:$AZ$322,HLOOKUP(E$2,Banco!$A$1:$AZ$2,2,FALSE),FALSE)</f>
        <v>21365</v>
      </c>
      <c r="F198" s="25">
        <f>VLOOKUP($C198,Banco!$A$3:$AZ$322,HLOOKUP(F$2,Banco!$A$1:$AZ$2,2,FALSE),FALSE)</f>
        <v>20700</v>
      </c>
      <c r="G198" s="25">
        <f>VLOOKUP($C198,Banco!$A$3:$AZ$322,HLOOKUP(G$2,Banco!$A$1:$AZ$2,2,FALSE),FALSE)</f>
        <v>20700</v>
      </c>
      <c r="H198" s="115">
        <f>VLOOKUP($C198,Banco!$A$3:$AZ$322,HLOOKUP(H$2,Banco!$A$1:$AZ$2,2,FALSE),FALSE)</f>
        <v>0.96887432717060618</v>
      </c>
      <c r="I198" s="25">
        <f>VLOOKUP($C198,Banco!$A$3:$AZ$322,HLOOKUP(I$2,Banco!$A$1:$AZ$2,2,FALSE),FALSE)</f>
        <v>10</v>
      </c>
      <c r="J198" s="25">
        <f>VLOOKUP($C198,Banco!$A$3:$AZ$322,HLOOKUP(J$2,Banco!$A$1:$AZ$2,2,FALSE),FALSE)</f>
        <v>6</v>
      </c>
      <c r="K198" s="25">
        <f>VLOOKUP($C198,Banco!$A$3:$AZ$322,HLOOKUP(K$2,Banco!$A$1:$AZ$2,2,FALSE),FALSE)</f>
        <v>5</v>
      </c>
      <c r="L198" s="25">
        <f>VLOOKUP($C198,Banco!$A$3:$AZ$322,HLOOKUP(L$2,Banco!$A$1:$AZ$2,2,FALSE),FALSE)</f>
        <v>0</v>
      </c>
      <c r="M198" s="115">
        <f>VLOOKUP($C198,Banco!$A$3:$AZ$322,HLOOKUP(M$2,Banco!$A$1:$AZ$2,2,FALSE),FALSE)</f>
        <v>0.71009999999999995</v>
      </c>
      <c r="N198" s="25">
        <f>VLOOKUP($C198,Banco!$A$3:$AZ$322,HLOOKUP(N$2,Banco!$A$1:$AZ$2,2,FALSE),FALSE)</f>
        <v>0</v>
      </c>
      <c r="O198" s="25">
        <f>VLOOKUP($C198,Banco!$A$3:$AZ$322,HLOOKUP(O$2,Banco!$A$1:$AZ$2,2,FALSE),FALSE)</f>
        <v>0</v>
      </c>
      <c r="P198" s="25">
        <f>VLOOKUP($C198,Banco!$A$3:$AZ$322,HLOOKUP(P$2,Banco!$A$1:$AZ$2,2,FALSE),FALSE)</f>
        <v>5</v>
      </c>
      <c r="Q198" s="25">
        <f>VLOOKUP($C198,Banco!$A$3:$AZ$322,HLOOKUP(Q$2,Banco!$A$1:$AZ$2,2,FALSE),FALSE)</f>
        <v>0</v>
      </c>
      <c r="R198" s="25">
        <f>VLOOKUP($C198,Banco!$A$3:$AZ$322,HLOOKUP(R$2,Banco!$A$1:$AZ$2,2,FALSE),FALSE)</f>
        <v>0</v>
      </c>
      <c r="S198" s="25">
        <f>VLOOKUP($C198,Banco!$A$3:$AZ$322,HLOOKUP(S$2,Banco!$A$1:$AZ$2,2,FALSE),FALSE)</f>
        <v>49</v>
      </c>
      <c r="T198" s="25">
        <f>VLOOKUP($C198,Banco!$A$3:$AZ$322,HLOOKUP(T$2,Banco!$A$1:$AZ$2,2,FALSE),FALSE)</f>
        <v>23</v>
      </c>
      <c r="U198" s="25" t="str">
        <f>VLOOKUP($C198,Banco!$A$3:$AZ$322,HLOOKUP(U$2,Banco!$A$1:$AZ$2,2,FALSE),FALSE)</f>
        <v>-</v>
      </c>
      <c r="V198" s="25">
        <f>VLOOKUP($C198,Banco!$A$3:$AZ$322,HLOOKUP(V$2,Banco!$A$1:$AZ$2,2,FALSE),FALSE)</f>
        <v>0</v>
      </c>
      <c r="W198" s="25">
        <f>VLOOKUP($C198,Banco!$A$3:$AZ$322,HLOOKUP(W$2,Banco!$A$1:$AZ$2,2,FALSE),FALSE)</f>
        <v>1</v>
      </c>
      <c r="X198" s="25">
        <f>VLOOKUP($C198,Banco!$A$3:$AZ$322,HLOOKUP(X$2,Banco!$A$1:$AZ$2,2,FALSE),FALSE)</f>
        <v>0</v>
      </c>
      <c r="Y198" s="79" t="str">
        <f>VLOOKUP($C198,Banco!$A$3:$AZ$322,HLOOKUP(Y$2,Banco!$A$1:$AZ$2,2,FALSE),FALSE)</f>
        <v>Ref. Jaraguá do Sul</v>
      </c>
      <c r="Z198" s="79">
        <f>VLOOKUP($C198,Banco!$A$3:$AZ$322,HLOOKUP(Z$2,Banco!$A$1:$AZ$2,2,FALSE),FALSE)</f>
        <v>0</v>
      </c>
      <c r="AA198" s="79" t="str">
        <f>VLOOKUP($C198,Banco!$A$3:$AZ$322,HLOOKUP(AA$2,Banco!$A$1:$AZ$2,2,FALSE),FALSE)</f>
        <v>-</v>
      </c>
      <c r="AB198" s="79">
        <f>VLOOKUP($C198,Banco!$A$3:$AZ$322,HLOOKUP(AB$2,Banco!$A$1:$AZ$2,2,FALSE),FALSE)</f>
        <v>0</v>
      </c>
      <c r="AC198" s="79">
        <f>VLOOKUP($C198,Banco!$A$3:$AZ$322,HLOOKUP(AC$2,Banco!$A$1:$AZ$2,2,FALSE),FALSE)</f>
        <v>0</v>
      </c>
      <c r="AD198" s="79">
        <f>VLOOKUP($C198,Banco!$A$3:$AZ$322,HLOOKUP(AD$2,Banco!$A$1:$AZ$2,2,FALSE),FALSE)</f>
        <v>0</v>
      </c>
      <c r="AE198" s="79" t="str">
        <f>VLOOKUP($C198,Banco!$A$3:$AZ$322,HLOOKUP(AE$2,Banco!$A$1:$AZ$2,2,FALSE),FALSE)</f>
        <v>X</v>
      </c>
      <c r="AF198" s="79">
        <f>VLOOKUP($C198,Banco!$A$3:$AZ$322,HLOOKUP(AF$2,Banco!$A$1:$AZ$2,2,FALSE),FALSE)</f>
        <v>0</v>
      </c>
      <c r="AG198" s="79">
        <f>VLOOKUP($C198,Banco!$A$3:$AZ$322,HLOOKUP(AG$2,Banco!$A$1:$AZ$2,2,FALSE),FALSE)</f>
        <v>0</v>
      </c>
    </row>
    <row r="199" spans="1:33" ht="13.5" thickBot="1" x14ac:dyDescent="0.25">
      <c r="A199" s="417"/>
      <c r="B199" s="388"/>
      <c r="C199" s="395" t="s">
        <v>378</v>
      </c>
      <c r="D199" s="395"/>
      <c r="E199" s="106">
        <f t="shared" ref="E199:AE199" si="45">IF(COUNTIFS(E186:E198,"*Mod*"),COUNTIFS(E186:E198,"*Mod*"),IF(COUNTIFS(E186:E198,"X"),COUNTIFS(E186:E198,"X"),IF(COUNTIFS(E186:E198,"*CAPS*"),((LEN(CONCATENATE(E186,E187,E188,E189,E190,E191,E192,E193,E194,E195,E196,E197,E198))-LEN(SUBSTITUTE(CONCATENATE(E186,E187,E188,E189,E190,E191,E192,E193,E194,E195,E196,E197,E198),"CAPS","")))/4)+((LEN(CONCATENATE(E186,E187,E188,E189,E190,E191,E192,E193,E194,E195,E196,E197,E198))-LEN(SUBSTITUTE(CONCATENATE(E186,E187,E188,E189,E190,E191,E192,E193,E194,E195,E196,E197,E198),"2","")))/1),IF(COUNTIFS(E186:E198,"*Sede*"),((LEN(CONCATENATE(E186,E187,E188,E189,E190,E191,E192,E193,E194,E195,E196,E197,E198))-LEN(SUBSTITUTE(CONCATENATE(E186,E187,E188,E189,E190,E191,E192,E193,E194,E195,E196,E197,E198),"Sede","")))/4),IF(AND(COUNTIFS(E$2,"*SB*"),COUNTIFS(E$2,"*%*")),HLOOKUP("*4&amp;7#2*",$A$2:$AT$321,(ROW(E199)-1),FALSE)/$E199,IF(AND(COUNTIFS(E$2,"*SF*"),COUNTIFS(E$2,"*%*")),HLOOKUP("*2&amp;3#9*",$A$2:$AT$321,(ROW(E199)-1),FALSE)/$E199,IF(COUNTIF(E$2,"*NASF SC*"),COUNTIFS(E186:E198,"*Mod*"),SUM(E186:E198))))))))</f>
        <v>1040439</v>
      </c>
      <c r="F199" s="106">
        <f t="shared" si="45"/>
        <v>855600</v>
      </c>
      <c r="G199" s="106">
        <f t="shared" si="45"/>
        <v>849137</v>
      </c>
      <c r="H199" s="226">
        <f t="shared" si="45"/>
        <v>0.81613338215887721</v>
      </c>
      <c r="I199" s="106">
        <f t="shared" si="45"/>
        <v>497</v>
      </c>
      <c r="J199" s="106">
        <f t="shared" si="45"/>
        <v>248</v>
      </c>
      <c r="K199" s="106">
        <f t="shared" si="45"/>
        <v>79</v>
      </c>
      <c r="L199" s="106">
        <f t="shared" si="45"/>
        <v>0</v>
      </c>
      <c r="M199" s="226">
        <f t="shared" si="45"/>
        <v>0</v>
      </c>
      <c r="N199" s="106">
        <f t="shared" si="45"/>
        <v>0</v>
      </c>
      <c r="O199" s="106">
        <f t="shared" si="45"/>
        <v>0</v>
      </c>
      <c r="P199" s="106">
        <f t="shared" si="45"/>
        <v>105</v>
      </c>
      <c r="Q199" s="106">
        <f t="shared" si="45"/>
        <v>0</v>
      </c>
      <c r="R199" s="106">
        <f t="shared" si="45"/>
        <v>0</v>
      </c>
      <c r="S199" s="106">
        <f t="shared" si="45"/>
        <v>2476</v>
      </c>
      <c r="T199" s="106">
        <f t="shared" si="45"/>
        <v>858</v>
      </c>
      <c r="U199" s="106">
        <f t="shared" si="45"/>
        <v>0</v>
      </c>
      <c r="V199" s="106">
        <f t="shared" si="45"/>
        <v>3</v>
      </c>
      <c r="W199" s="106">
        <f t="shared" si="45"/>
        <v>4</v>
      </c>
      <c r="X199" s="106">
        <f t="shared" si="45"/>
        <v>1</v>
      </c>
      <c r="Y199" s="106">
        <f t="shared" si="45"/>
        <v>3</v>
      </c>
      <c r="Z199" s="106">
        <f t="shared" si="45"/>
        <v>2</v>
      </c>
      <c r="AA199" s="106">
        <f t="shared" si="45"/>
        <v>10</v>
      </c>
      <c r="AB199" s="106">
        <f t="shared" si="45"/>
        <v>6</v>
      </c>
      <c r="AC199" s="106">
        <f t="shared" si="45"/>
        <v>11</v>
      </c>
      <c r="AD199" s="106">
        <f t="shared" si="45"/>
        <v>3</v>
      </c>
      <c r="AE199" s="106">
        <f t="shared" si="45"/>
        <v>13</v>
      </c>
      <c r="AF199" s="106">
        <f>IF(COUNTIFS(AF186:AF198,"*Mod*"),COUNTIFS(AF186:AF198,"*Mod*"),IF(COUNTIFS(AF186:AF198,"X"),COUNTIFS(AF186:AF198,"X"),IF(COUNTIFS(AF186:AF198,"*CAPS*"),((LEN(CONCATENATE(AF186,AF187,AF188,AF189,AF190,AF191,AF192,AF193,AF194,AF195,AF196,AF197,AF198))-LEN(SUBSTITUTE(CONCATENATE(AF186,AF187,AF188,AF189,AF190,AF191,AF192,AF193,AF194,AF195,AF196,AF197,AF198),"CAPS","")))/4)+((LEN(CONCATENATE(AF186,AF187,AF188,AF189,AF190,AF191,AF192,AF193,AF194,AF195,AF196,AF197,AF198))-LEN(SUBSTITUTE(CONCATENATE(AF186,AF187,AF188,AF189,AF190,AF191,AF192,AF193,AF194,AF195,AF196,AF197,AF198),"2","")))/1),IF(COUNTIFS(AF186:AF198,"*Sede*"),((LEN(CONCATENATE(AF186,AF187,AF188,AF189,AF190,AF191,AF192,AF193,AF194,AF195,AF196,AF197,AF198))-LEN(SUBSTITUTE(CONCATENATE(AF186,AF187,AF188,AF189,AF190,AF191,AF192,AF193,AF194,AF195,AF196,AF197,AF198),"Sede","")))/4),IF(AND(COUNTIFS(AF$2,"*SB*"),COUNTIFS(AF$2,"*%*")),HLOOKUP("*4&amp;7#2*",$A$2:$AT$321,(ROW(AF199)-1),FALSE)/$E199,IF(AND(COUNTIFS(AF$2,"*SF*"),COUNTIFS(AF$2,"*%*")),HLOOKUP("*2&amp;3#9*",$A$2:$AT$321,(ROW(AF199)-1),FALSE)/$E199,IF(COUNTIF(AF$2,"*NASF SC*"),COUNTIFS(AF186:AF198,"*Mod*"),SUM(AF186:AF198))))))))</f>
        <v>1</v>
      </c>
      <c r="AG199" s="106">
        <f>IF(COUNTIFS(AG186:AG198,"*Mod*"),COUNTIFS(AG186:AG198,"*Mod*"),IF(COUNTIFS(AG186:AG198,"X"),COUNTIFS(AG186:AG198,"X"),IF(COUNTIFS(AG186:AG198,"*CAPS*"),((LEN(CONCATENATE(AG186,AG187,AG188,AG189,AG190,AG191,AG192,AG193,AG194,AG195,AG196,AG197,AG198))-LEN(SUBSTITUTE(CONCATENATE(AG186,AG187,AG188,AG189,AG190,AG191,AG192,AG193,AG194,AG195,AG196,AG197,AG198),"CAPS","")))/4)+((LEN(CONCATENATE(AG186,AG187,AG188,AG189,AG190,AG191,AG192,AG193,AG194,AG195,AG196,AG197,AG198))-LEN(SUBSTITUTE(CONCATENATE(AG186,AG187,AG188,AG189,AG190,AG191,AG192,AG193,AG194,AG195,AG196,AG197,AG198),"2","")))/1),IF(COUNTIFS(AG186:AG198,"*Sede*"),((LEN(CONCATENATE(AG186,AG187,AG188,AG189,AG190,AG191,AG192,AG193,AG194,AG195,AG196,AG197,AG198))-LEN(SUBSTITUTE(CONCATENATE(AG186,AG187,AG188,AG189,AG190,AG191,AG192,AG193,AG194,AG195,AG196,AG197,AG198),"Sede","")))/4),IF(AND(COUNTIFS(AG$2,"*SB*"),COUNTIFS(AG$2,"*%*")),HLOOKUP("*4&amp;7#2*",$A$2:$AT$321,(ROW(AG199)-1),FALSE)/$E199,IF(AND(COUNTIFS(AG$2,"*SF*"),COUNTIFS(AG$2,"*%*")),HLOOKUP("*2&amp;3#9*",$A$2:$AT$321,(ROW(AG199)-1),FALSE)/$E199,IF(COUNTIF(AG$2,"*NASF SC*"),COUNTIFS(AG186:AG198,"*Mod*"),SUM(AG186:AG198))))))))</f>
        <v>15</v>
      </c>
    </row>
    <row r="200" spans="1:33" ht="12.75" customHeight="1" x14ac:dyDescent="0.2">
      <c r="A200" s="417"/>
      <c r="B200" s="386" t="s">
        <v>329</v>
      </c>
      <c r="C200" s="160" t="s">
        <v>44</v>
      </c>
      <c r="D200" s="198" t="s">
        <v>523</v>
      </c>
      <c r="E200" s="26">
        <f>VLOOKUP($C200,Banco!$A$3:$AZ$322,HLOOKUP(E$2,Banco!$A$1:$AZ$2,2,FALSE),FALSE)</f>
        <v>6337</v>
      </c>
      <c r="F200" s="26">
        <f>VLOOKUP($C200,Banco!$A$3:$AZ$322,HLOOKUP(F$2,Banco!$A$1:$AZ$2,2,FALSE),FALSE)</f>
        <v>10350</v>
      </c>
      <c r="G200" s="26">
        <f>VLOOKUP($C200,Banco!$A$3:$AZ$322,HLOOKUP(G$2,Banco!$A$1:$AZ$2,2,FALSE),FALSE)</f>
        <v>6337</v>
      </c>
      <c r="H200" s="113">
        <f>VLOOKUP($C200,Banco!$A$3:$AZ$322,HLOOKUP(H$2,Banco!$A$1:$AZ$2,2,FALSE),FALSE)</f>
        <v>1</v>
      </c>
      <c r="I200" s="26">
        <f>VLOOKUP($C200,Banco!$A$3:$AZ$322,HLOOKUP(I$2,Banco!$A$1:$AZ$2,2,FALSE),FALSE)</f>
        <v>3</v>
      </c>
      <c r="J200" s="26">
        <f>VLOOKUP($C200,Banco!$A$3:$AZ$322,HLOOKUP(J$2,Banco!$A$1:$AZ$2,2,FALSE),FALSE)</f>
        <v>3</v>
      </c>
      <c r="K200" s="26">
        <f>VLOOKUP($C200,Banco!$A$3:$AZ$322,HLOOKUP(K$2,Banco!$A$1:$AZ$2,2,FALSE),FALSE)</f>
        <v>3</v>
      </c>
      <c r="L200" s="26">
        <f>VLOOKUP($C200,Banco!$A$3:$AZ$322,HLOOKUP(L$2,Banco!$A$1:$AZ$2,2,FALSE),FALSE)</f>
        <v>0</v>
      </c>
      <c r="M200" s="113">
        <f>VLOOKUP($C200,Banco!$A$3:$AZ$322,HLOOKUP(M$2,Banco!$A$1:$AZ$2,2,FALSE),FALSE)</f>
        <v>1</v>
      </c>
      <c r="N200" s="26">
        <f>VLOOKUP($C200,Banco!$A$3:$AZ$322,HLOOKUP(N$2,Banco!$A$1:$AZ$2,2,FALSE),FALSE)</f>
        <v>0</v>
      </c>
      <c r="O200" s="26">
        <f>VLOOKUP($C200,Banco!$A$3:$AZ$322,HLOOKUP(O$2,Banco!$A$1:$AZ$2,2,FALSE),FALSE)</f>
        <v>0</v>
      </c>
      <c r="P200" s="26">
        <f>VLOOKUP($C200,Banco!$A$3:$AZ$322,HLOOKUP(P$2,Banco!$A$1:$AZ$2,2,FALSE),FALSE)</f>
        <v>1</v>
      </c>
      <c r="Q200" s="26">
        <f>VLOOKUP($C200,Banco!$A$3:$AZ$322,HLOOKUP(Q$2,Banco!$A$1:$AZ$2,2,FALSE),FALSE)</f>
        <v>1</v>
      </c>
      <c r="R200" s="26">
        <f>VLOOKUP($C200,Banco!$A$3:$AZ$322,HLOOKUP(R$2,Banco!$A$1:$AZ$2,2,FALSE),FALSE)</f>
        <v>0</v>
      </c>
      <c r="S200" s="26">
        <f>VLOOKUP($C200,Banco!$A$3:$AZ$322,HLOOKUP(S$2,Banco!$A$1:$AZ$2,2,FALSE),FALSE)</f>
        <v>16</v>
      </c>
      <c r="T200" s="26">
        <f>VLOOKUP($C200,Banco!$A$3:$AZ$322,HLOOKUP(T$2,Banco!$A$1:$AZ$2,2,FALSE),FALSE)</f>
        <v>15</v>
      </c>
      <c r="U200" s="26" t="str">
        <f>VLOOKUP($C200,Banco!$A$3:$AZ$322,HLOOKUP(U$2,Banco!$A$1:$AZ$2,2,FALSE),FALSE)</f>
        <v>-</v>
      </c>
      <c r="V200" s="26">
        <f>VLOOKUP($C200,Banco!$A$3:$AZ$322,HLOOKUP(V$2,Banco!$A$1:$AZ$2,2,FALSE),FALSE)</f>
        <v>0</v>
      </c>
      <c r="W200" s="26">
        <f>VLOOKUP($C200,Banco!$A$3:$AZ$322,HLOOKUP(W$2,Banco!$A$1:$AZ$2,2,FALSE),FALSE)</f>
        <v>0</v>
      </c>
      <c r="X200" s="26">
        <f>VLOOKUP($C200,Banco!$A$3:$AZ$322,HLOOKUP(X$2,Banco!$A$1:$AZ$2,2,FALSE),FALSE)</f>
        <v>1</v>
      </c>
      <c r="Y200" s="86" t="str">
        <f>VLOOKUP($C200,Banco!$A$3:$AZ$322,HLOOKUP(Y$2,Banco!$A$1:$AZ$2,2,FALSE),FALSE)</f>
        <v>Ref. Canoinhas</v>
      </c>
      <c r="Z200" s="86">
        <f>VLOOKUP($C200,Banco!$A$3:$AZ$322,HLOOKUP(Z$2,Banco!$A$1:$AZ$2,2,FALSE),FALSE)</f>
        <v>0</v>
      </c>
      <c r="AA200" s="86" t="str">
        <f>VLOOKUP($C200,Banco!$A$3:$AZ$322,HLOOKUP(AA$2,Banco!$A$1:$AZ$2,2,FALSE),FALSE)</f>
        <v>-</v>
      </c>
      <c r="AB200" s="86">
        <f>VLOOKUP($C200,Banco!$A$3:$AZ$322,HLOOKUP(AB$2,Banco!$A$1:$AZ$2,2,FALSE),FALSE)</f>
        <v>1</v>
      </c>
      <c r="AC200" s="86">
        <f>VLOOKUP($C200,Banco!$A$3:$AZ$322,HLOOKUP(AC$2,Banco!$A$1:$AZ$2,2,FALSE),FALSE)</f>
        <v>0</v>
      </c>
      <c r="AD200" s="86">
        <f>VLOOKUP($C200,Banco!$A$3:$AZ$322,HLOOKUP(AD$2,Banco!$A$1:$AZ$2,2,FALSE),FALSE)</f>
        <v>0</v>
      </c>
      <c r="AE200" s="86" t="str">
        <f>VLOOKUP($C200,Banco!$A$3:$AZ$322,HLOOKUP(AE$2,Banco!$A$1:$AZ$2,2,FALSE),FALSE)</f>
        <v>X</v>
      </c>
      <c r="AF200" s="86">
        <f>VLOOKUP($C200,Banco!$A$3:$AZ$322,HLOOKUP(AF$2,Banco!$A$1:$AZ$2,2,FALSE),FALSE)</f>
        <v>0</v>
      </c>
      <c r="AG200" s="86">
        <f>VLOOKUP($C200,Banco!$A$3:$AZ$322,HLOOKUP(AG$2,Banco!$A$1:$AZ$2,2,FALSE),FALSE)</f>
        <v>0</v>
      </c>
    </row>
    <row r="201" spans="1:33" x14ac:dyDescent="0.2">
      <c r="A201" s="417"/>
      <c r="B201" s="387"/>
      <c r="C201" s="164" t="s">
        <v>64</v>
      </c>
      <c r="D201" s="198" t="s">
        <v>523</v>
      </c>
      <c r="E201" s="31">
        <f>VLOOKUP($C201,Banco!$A$3:$AZ$322,HLOOKUP(E$2,Banco!$A$1:$AZ$2,2,FALSE),FALSE)</f>
        <v>11978</v>
      </c>
      <c r="F201" s="31">
        <f>VLOOKUP($C201,Banco!$A$3:$AZ$322,HLOOKUP(F$2,Banco!$A$1:$AZ$2,2,FALSE),FALSE)</f>
        <v>10350</v>
      </c>
      <c r="G201" s="31">
        <f>VLOOKUP($C201,Banco!$A$3:$AZ$322,HLOOKUP(G$2,Banco!$A$1:$AZ$2,2,FALSE),FALSE)</f>
        <v>10350</v>
      </c>
      <c r="H201" s="118">
        <f>VLOOKUP($C201,Banco!$A$3:$AZ$322,HLOOKUP(H$2,Banco!$A$1:$AZ$2,2,FALSE),FALSE)</f>
        <v>0.8640841542828519</v>
      </c>
      <c r="I201" s="31">
        <f>VLOOKUP($C201,Banco!$A$3:$AZ$322,HLOOKUP(I$2,Banco!$A$1:$AZ$2,2,FALSE),FALSE)</f>
        <v>6</v>
      </c>
      <c r="J201" s="31">
        <f>VLOOKUP($C201,Banco!$A$3:$AZ$322,HLOOKUP(J$2,Banco!$A$1:$AZ$2,2,FALSE),FALSE)</f>
        <v>3</v>
      </c>
      <c r="K201" s="31">
        <f>VLOOKUP($C201,Banco!$A$3:$AZ$322,HLOOKUP(K$2,Banco!$A$1:$AZ$2,2,FALSE),FALSE)</f>
        <v>3</v>
      </c>
      <c r="L201" s="31">
        <f>VLOOKUP($C201,Banco!$A$3:$AZ$322,HLOOKUP(L$2,Banco!$A$1:$AZ$2,2,FALSE),FALSE)</f>
        <v>0</v>
      </c>
      <c r="M201" s="118">
        <f>VLOOKUP($C201,Banco!$A$3:$AZ$322,HLOOKUP(M$2,Banco!$A$1:$AZ$2,2,FALSE),FALSE)</f>
        <v>1</v>
      </c>
      <c r="N201" s="31">
        <f>VLOOKUP($C201,Banco!$A$3:$AZ$322,HLOOKUP(N$2,Banco!$A$1:$AZ$2,2,FALSE),FALSE)</f>
        <v>0</v>
      </c>
      <c r="O201" s="31">
        <f>VLOOKUP($C201,Banco!$A$3:$AZ$322,HLOOKUP(O$2,Banco!$A$1:$AZ$2,2,FALSE),FALSE)</f>
        <v>0</v>
      </c>
      <c r="P201" s="31">
        <f>VLOOKUP($C201,Banco!$A$3:$AZ$322,HLOOKUP(P$2,Banco!$A$1:$AZ$2,2,FALSE),FALSE)</f>
        <v>2</v>
      </c>
      <c r="Q201" s="31">
        <f>VLOOKUP($C201,Banco!$A$3:$AZ$322,HLOOKUP(Q$2,Banco!$A$1:$AZ$2,2,FALSE),FALSE)</f>
        <v>0</v>
      </c>
      <c r="R201" s="31">
        <f>VLOOKUP($C201,Banco!$A$3:$AZ$322,HLOOKUP(R$2,Banco!$A$1:$AZ$2,2,FALSE),FALSE)</f>
        <v>0</v>
      </c>
      <c r="S201" s="31">
        <f>VLOOKUP($C201,Banco!$A$3:$AZ$322,HLOOKUP(S$2,Banco!$A$1:$AZ$2,2,FALSE),FALSE)</f>
        <v>30</v>
      </c>
      <c r="T201" s="31">
        <f>VLOOKUP($C201,Banco!$A$3:$AZ$322,HLOOKUP(T$2,Banco!$A$1:$AZ$2,2,FALSE),FALSE)</f>
        <v>15</v>
      </c>
      <c r="U201" s="31" t="str">
        <f>VLOOKUP($C201,Banco!$A$3:$AZ$322,HLOOKUP(U$2,Banco!$A$1:$AZ$2,2,FALSE),FALSE)</f>
        <v>-</v>
      </c>
      <c r="V201" s="31">
        <f>VLOOKUP($C201,Banco!$A$3:$AZ$322,HLOOKUP(V$2,Banco!$A$1:$AZ$2,2,FALSE),FALSE)</f>
        <v>0</v>
      </c>
      <c r="W201" s="31">
        <f>VLOOKUP($C201,Banco!$A$3:$AZ$322,HLOOKUP(W$2,Banco!$A$1:$AZ$2,2,FALSE),FALSE)</f>
        <v>1</v>
      </c>
      <c r="X201" s="31">
        <f>VLOOKUP($C201,Banco!$A$3:$AZ$322,HLOOKUP(X$2,Banco!$A$1:$AZ$2,2,FALSE),FALSE)</f>
        <v>0</v>
      </c>
      <c r="Y201" s="82" t="str">
        <f>VLOOKUP($C201,Banco!$A$3:$AZ$322,HLOOKUP(Y$2,Banco!$A$1:$AZ$2,2,FALSE),FALSE)</f>
        <v>Ref. São Bento do Sul</v>
      </c>
      <c r="Z201" s="82">
        <f>VLOOKUP($C201,Banco!$A$3:$AZ$322,HLOOKUP(Z$2,Banco!$A$1:$AZ$2,2,FALSE),FALSE)</f>
        <v>0</v>
      </c>
      <c r="AA201" s="82" t="str">
        <f>VLOOKUP($C201,Banco!$A$3:$AZ$322,HLOOKUP(AA$2,Banco!$A$1:$AZ$2,2,FALSE),FALSE)</f>
        <v>-</v>
      </c>
      <c r="AB201" s="82">
        <f>VLOOKUP($C201,Banco!$A$3:$AZ$322,HLOOKUP(AB$2,Banco!$A$1:$AZ$2,2,FALSE),FALSE)</f>
        <v>0</v>
      </c>
      <c r="AC201" s="82">
        <f>VLOOKUP($C201,Banco!$A$3:$AZ$322,HLOOKUP(AC$2,Banco!$A$1:$AZ$2,2,FALSE),FALSE)</f>
        <v>0</v>
      </c>
      <c r="AD201" s="82">
        <f>VLOOKUP($C201,Banco!$A$3:$AZ$322,HLOOKUP(AD$2,Banco!$A$1:$AZ$2,2,FALSE),FALSE)</f>
        <v>0</v>
      </c>
      <c r="AE201" s="82" t="str">
        <f>VLOOKUP($C201,Banco!$A$3:$AZ$322,HLOOKUP(AE$2,Banco!$A$1:$AZ$2,2,FALSE),FALSE)</f>
        <v>X</v>
      </c>
      <c r="AF201" s="82">
        <f>VLOOKUP($C201,Banco!$A$3:$AZ$322,HLOOKUP(AF$2,Banco!$A$1:$AZ$2,2,FALSE),FALSE)</f>
        <v>0</v>
      </c>
      <c r="AG201" s="82">
        <f>VLOOKUP($C201,Banco!$A$3:$AZ$322,HLOOKUP(AG$2,Banco!$A$1:$AZ$2,2,FALSE),FALSE)</f>
        <v>0</v>
      </c>
    </row>
    <row r="202" spans="1:33" x14ac:dyDescent="0.2">
      <c r="A202" s="417"/>
      <c r="B202" s="387"/>
      <c r="C202" s="162" t="s">
        <v>69</v>
      </c>
      <c r="D202" s="198" t="s">
        <v>523</v>
      </c>
      <c r="E202" s="25">
        <f>VLOOKUP($C202,Banco!$A$3:$AZ$322,HLOOKUP(E$2,Banco!$A$1:$AZ$2,2,FALSE),FALSE)</f>
        <v>54401</v>
      </c>
      <c r="F202" s="25">
        <f>VLOOKUP($C202,Banco!$A$3:$AZ$322,HLOOKUP(F$2,Banco!$A$1:$AZ$2,2,FALSE),FALSE)</f>
        <v>37950</v>
      </c>
      <c r="G202" s="25">
        <f>VLOOKUP($C202,Banco!$A$3:$AZ$322,HLOOKUP(G$2,Banco!$A$1:$AZ$2,2,FALSE),FALSE)</f>
        <v>37950</v>
      </c>
      <c r="H202" s="115">
        <f>VLOOKUP($C202,Banco!$A$3:$AZ$322,HLOOKUP(H$2,Banco!$A$1:$AZ$2,2,FALSE),FALSE)</f>
        <v>0.69759747063473099</v>
      </c>
      <c r="I202" s="25">
        <f>VLOOKUP($C202,Banco!$A$3:$AZ$322,HLOOKUP(I$2,Banco!$A$1:$AZ$2,2,FALSE),FALSE)</f>
        <v>27</v>
      </c>
      <c r="J202" s="25">
        <f>VLOOKUP($C202,Banco!$A$3:$AZ$322,HLOOKUP(J$2,Banco!$A$1:$AZ$2,2,FALSE),FALSE)</f>
        <v>11</v>
      </c>
      <c r="K202" s="25">
        <f>VLOOKUP($C202,Banco!$A$3:$AZ$322,HLOOKUP(K$2,Banco!$A$1:$AZ$2,2,FALSE),FALSE)</f>
        <v>3</v>
      </c>
      <c r="L202" s="25">
        <f>VLOOKUP($C202,Banco!$A$3:$AZ$322,HLOOKUP(L$2,Banco!$A$1:$AZ$2,2,FALSE),FALSE)</f>
        <v>0</v>
      </c>
      <c r="M202" s="115">
        <f>VLOOKUP($C202,Banco!$A$3:$AZ$322,HLOOKUP(M$2,Banco!$A$1:$AZ$2,2,FALSE),FALSE)</f>
        <v>0.44929999999999998</v>
      </c>
      <c r="N202" s="25">
        <f>VLOOKUP($C202,Banco!$A$3:$AZ$322,HLOOKUP(N$2,Banco!$A$1:$AZ$2,2,FALSE),FALSE)</f>
        <v>0</v>
      </c>
      <c r="O202" s="25">
        <f>VLOOKUP($C202,Banco!$A$3:$AZ$322,HLOOKUP(O$2,Banco!$A$1:$AZ$2,2,FALSE),FALSE)</f>
        <v>0</v>
      </c>
      <c r="P202" s="25">
        <f>VLOOKUP($C202,Banco!$A$3:$AZ$322,HLOOKUP(P$2,Banco!$A$1:$AZ$2,2,FALSE),FALSE)</f>
        <v>5</v>
      </c>
      <c r="Q202" s="25">
        <f>VLOOKUP($C202,Banco!$A$3:$AZ$322,HLOOKUP(Q$2,Banco!$A$1:$AZ$2,2,FALSE),FALSE)</f>
        <v>1</v>
      </c>
      <c r="R202" s="25">
        <f>VLOOKUP($C202,Banco!$A$3:$AZ$322,HLOOKUP(R$2,Banco!$A$1:$AZ$2,2,FALSE),FALSE)</f>
        <v>1</v>
      </c>
      <c r="S202" s="25">
        <f>VLOOKUP($C202,Banco!$A$3:$AZ$322,HLOOKUP(S$2,Banco!$A$1:$AZ$2,2,FALSE),FALSE)</f>
        <v>136</v>
      </c>
      <c r="T202" s="25">
        <f>VLOOKUP($C202,Banco!$A$3:$AZ$322,HLOOKUP(T$2,Banco!$A$1:$AZ$2,2,FALSE),FALSE)</f>
        <v>45</v>
      </c>
      <c r="U202" s="25" t="str">
        <f>VLOOKUP($C202,Banco!$A$3:$AZ$322,HLOOKUP(U$2,Banco!$A$1:$AZ$2,2,FALSE),FALSE)</f>
        <v>-</v>
      </c>
      <c r="V202" s="25">
        <f>VLOOKUP($C202,Banco!$A$3:$AZ$322,HLOOKUP(V$2,Banco!$A$1:$AZ$2,2,FALSE),FALSE)</f>
        <v>0</v>
      </c>
      <c r="W202" s="25">
        <f>VLOOKUP($C202,Banco!$A$3:$AZ$322,HLOOKUP(W$2,Banco!$A$1:$AZ$2,2,FALSE),FALSE)</f>
        <v>0</v>
      </c>
      <c r="X202" s="25">
        <f>VLOOKUP($C202,Banco!$A$3:$AZ$322,HLOOKUP(X$2,Banco!$A$1:$AZ$2,2,FALSE),FALSE)</f>
        <v>0</v>
      </c>
      <c r="Y202" s="79" t="str">
        <f>VLOOKUP($C202,Banco!$A$3:$AZ$322,HLOOKUP(Y$2,Banco!$A$1:$AZ$2,2,FALSE),FALSE)</f>
        <v>Sede Canoinhas</v>
      </c>
      <c r="Z202" s="79" t="str">
        <f>VLOOKUP($C202,Banco!$A$3:$AZ$322,HLOOKUP(Z$2,Banco!$A$1:$AZ$2,2,FALSE),FALSE)</f>
        <v>X</v>
      </c>
      <c r="AA202" s="79" t="str">
        <f>VLOOKUP($C202,Banco!$A$3:$AZ$322,HLOOKUP(AA$2,Banco!$A$1:$AZ$2,2,FALSE),FALSE)</f>
        <v>CAPS I</v>
      </c>
      <c r="AB202" s="79">
        <f>VLOOKUP($C202,Banco!$A$3:$AZ$322,HLOOKUP(AB$2,Banco!$A$1:$AZ$2,2,FALSE),FALSE)</f>
        <v>1</v>
      </c>
      <c r="AC202" s="79">
        <f>VLOOKUP($C202,Banco!$A$3:$AZ$322,HLOOKUP(AC$2,Banco!$A$1:$AZ$2,2,FALSE),FALSE)</f>
        <v>9</v>
      </c>
      <c r="AD202" s="79">
        <f>VLOOKUP($C202,Banco!$A$3:$AZ$322,HLOOKUP(AD$2,Banco!$A$1:$AZ$2,2,FALSE),FALSE)</f>
        <v>1</v>
      </c>
      <c r="AE202" s="79" t="str">
        <f>VLOOKUP($C202,Banco!$A$3:$AZ$322,HLOOKUP(AE$2,Banco!$A$1:$AZ$2,2,FALSE),FALSE)</f>
        <v>X</v>
      </c>
      <c r="AF202" s="79">
        <f>VLOOKUP($C202,Banco!$A$3:$AZ$322,HLOOKUP(AF$2,Banco!$A$1:$AZ$2,2,FALSE),FALSE)</f>
        <v>0</v>
      </c>
      <c r="AG202" s="79">
        <f>VLOOKUP($C202,Banco!$A$3:$AZ$322,HLOOKUP(AG$2,Banco!$A$1:$AZ$2,2,FALSE),FALSE)</f>
        <v>1</v>
      </c>
    </row>
    <row r="203" spans="1:33" ht="26.25" customHeight="1" x14ac:dyDescent="0.2">
      <c r="A203" s="417"/>
      <c r="B203" s="387"/>
      <c r="C203" s="164" t="s">
        <v>133</v>
      </c>
      <c r="D203" s="198" t="s">
        <v>523</v>
      </c>
      <c r="E203" s="31">
        <f>VLOOKUP($C203,Banco!$A$3:$AZ$322,HLOOKUP(E$2,Banco!$A$1:$AZ$2,2,FALSE),FALSE)</f>
        <v>11222</v>
      </c>
      <c r="F203" s="31">
        <f>VLOOKUP($C203,Banco!$A$3:$AZ$322,HLOOKUP(F$2,Banco!$A$1:$AZ$2,2,FALSE),FALSE)</f>
        <v>17250</v>
      </c>
      <c r="G203" s="31">
        <f>VLOOKUP($C203,Banco!$A$3:$AZ$322,HLOOKUP(G$2,Banco!$A$1:$AZ$2,2,FALSE),FALSE)</f>
        <v>11222</v>
      </c>
      <c r="H203" s="118">
        <f>VLOOKUP($C203,Banco!$A$3:$AZ$322,HLOOKUP(H$2,Banco!$A$1:$AZ$2,2,FALSE),FALSE)</f>
        <v>1</v>
      </c>
      <c r="I203" s="31">
        <f>VLOOKUP($C203,Banco!$A$3:$AZ$322,HLOOKUP(I$2,Banco!$A$1:$AZ$2,2,FALSE),FALSE)</f>
        <v>6</v>
      </c>
      <c r="J203" s="31">
        <f>VLOOKUP($C203,Banco!$A$3:$AZ$322,HLOOKUP(J$2,Banco!$A$1:$AZ$2,2,FALSE),FALSE)</f>
        <v>5</v>
      </c>
      <c r="K203" s="31">
        <f>VLOOKUP($C203,Banco!$A$3:$AZ$322,HLOOKUP(K$2,Banco!$A$1:$AZ$2,2,FALSE),FALSE)</f>
        <v>4</v>
      </c>
      <c r="L203" s="31">
        <f>VLOOKUP($C203,Banco!$A$3:$AZ$322,HLOOKUP(L$2,Banco!$A$1:$AZ$2,2,FALSE),FALSE)</f>
        <v>0</v>
      </c>
      <c r="M203" s="118">
        <f>VLOOKUP($C203,Banco!$A$3:$AZ$322,HLOOKUP(M$2,Banco!$A$1:$AZ$2,2,FALSE),FALSE)</f>
        <v>0.63360000000000005</v>
      </c>
      <c r="N203" s="31">
        <f>VLOOKUP($C203,Banco!$A$3:$AZ$322,HLOOKUP(N$2,Banco!$A$1:$AZ$2,2,FALSE),FALSE)</f>
        <v>0</v>
      </c>
      <c r="O203" s="31">
        <f>VLOOKUP($C203,Banco!$A$3:$AZ$322,HLOOKUP(O$2,Banco!$A$1:$AZ$2,2,FALSE),FALSE)</f>
        <v>0</v>
      </c>
      <c r="P203" s="31">
        <f>VLOOKUP($C203,Banco!$A$3:$AZ$322,HLOOKUP(P$2,Banco!$A$1:$AZ$2,2,FALSE),FALSE)</f>
        <v>4</v>
      </c>
      <c r="Q203" s="31">
        <f>VLOOKUP($C203,Banco!$A$3:$AZ$322,HLOOKUP(Q$2,Banco!$A$1:$AZ$2,2,FALSE),FALSE)</f>
        <v>0</v>
      </c>
      <c r="R203" s="31">
        <f>VLOOKUP($C203,Banco!$A$3:$AZ$322,HLOOKUP(R$2,Banco!$A$1:$AZ$2,2,FALSE),FALSE)</f>
        <v>0</v>
      </c>
      <c r="S203" s="31">
        <f>VLOOKUP($C203,Banco!$A$3:$AZ$322,HLOOKUP(S$2,Banco!$A$1:$AZ$2,2,FALSE),FALSE)</f>
        <v>28</v>
      </c>
      <c r="T203" s="31">
        <f>VLOOKUP($C203,Banco!$A$3:$AZ$322,HLOOKUP(T$2,Banco!$A$1:$AZ$2,2,FALSE),FALSE)</f>
        <v>17</v>
      </c>
      <c r="U203" s="31" t="str">
        <f>VLOOKUP($C203,Banco!$A$3:$AZ$322,HLOOKUP(U$2,Banco!$A$1:$AZ$2,2,FALSE),FALSE)</f>
        <v>-</v>
      </c>
      <c r="V203" s="31">
        <f>VLOOKUP($C203,Banco!$A$3:$AZ$322,HLOOKUP(V$2,Banco!$A$1:$AZ$2,2,FALSE),FALSE)</f>
        <v>0</v>
      </c>
      <c r="W203" s="31">
        <f>VLOOKUP($C203,Banco!$A$3:$AZ$322,HLOOKUP(W$2,Banco!$A$1:$AZ$2,2,FALSE),FALSE)</f>
        <v>0</v>
      </c>
      <c r="X203" s="31">
        <f>VLOOKUP($C203,Banco!$A$3:$AZ$322,HLOOKUP(X$2,Banco!$A$1:$AZ$2,2,FALSE),FALSE)</f>
        <v>0</v>
      </c>
      <c r="Y203" s="82" t="str">
        <f>VLOOKUP($C203,Banco!$A$3:$AZ$322,HLOOKUP(Y$2,Banco!$A$1:$AZ$2,2,FALSE),FALSE)</f>
        <v>Ref. Porto União</v>
      </c>
      <c r="Z203" s="82" t="str">
        <f>VLOOKUP($C203,Banco!$A$3:$AZ$322,HLOOKUP(Z$2,Banco!$A$1:$AZ$2,2,FALSE),FALSE)</f>
        <v>X</v>
      </c>
      <c r="AA203" s="82" t="str">
        <f>VLOOKUP($C203,Banco!$A$3:$AZ$322,HLOOKUP(AA$2,Banco!$A$1:$AZ$2,2,FALSE),FALSE)</f>
        <v>Encaminha p/ Monte Castelo</v>
      </c>
      <c r="AB203" s="82">
        <f>VLOOKUP($C203,Banco!$A$3:$AZ$322,HLOOKUP(AB$2,Banco!$A$1:$AZ$2,2,FALSE),FALSE)</f>
        <v>1</v>
      </c>
      <c r="AC203" s="82">
        <f>VLOOKUP($C203,Banco!$A$3:$AZ$322,HLOOKUP(AC$2,Banco!$A$1:$AZ$2,2,FALSE),FALSE)</f>
        <v>0</v>
      </c>
      <c r="AD203" s="82">
        <f>VLOOKUP($C203,Banco!$A$3:$AZ$322,HLOOKUP(AD$2,Banco!$A$1:$AZ$2,2,FALSE),FALSE)</f>
        <v>0</v>
      </c>
      <c r="AE203" s="82" t="str">
        <f>VLOOKUP($C203,Banco!$A$3:$AZ$322,HLOOKUP(AE$2,Banco!$A$1:$AZ$2,2,FALSE),FALSE)</f>
        <v>X</v>
      </c>
      <c r="AF203" s="82">
        <f>VLOOKUP($C203,Banco!$A$3:$AZ$322,HLOOKUP(AF$2,Banco!$A$1:$AZ$2,2,FALSE),FALSE)</f>
        <v>0</v>
      </c>
      <c r="AG203" s="82">
        <f>VLOOKUP($C203,Banco!$A$3:$AZ$322,HLOOKUP(AG$2,Banco!$A$1:$AZ$2,2,FALSE),FALSE)</f>
        <v>0</v>
      </c>
    </row>
    <row r="204" spans="1:33" x14ac:dyDescent="0.2">
      <c r="A204" s="417"/>
      <c r="B204" s="387"/>
      <c r="C204" s="162" t="s">
        <v>135</v>
      </c>
      <c r="D204" s="198" t="s">
        <v>523</v>
      </c>
      <c r="E204" s="25">
        <f>VLOOKUP($C204,Banco!$A$3:$AZ$322,HLOOKUP(E$2,Banco!$A$1:$AZ$2,2,FALSE),FALSE)</f>
        <v>21669</v>
      </c>
      <c r="F204" s="25">
        <f>VLOOKUP($C204,Banco!$A$3:$AZ$322,HLOOKUP(F$2,Banco!$A$1:$AZ$2,2,FALSE),FALSE)</f>
        <v>27600</v>
      </c>
      <c r="G204" s="25">
        <f>VLOOKUP($C204,Banco!$A$3:$AZ$322,HLOOKUP(G$2,Banco!$A$1:$AZ$2,2,FALSE),FALSE)</f>
        <v>21669</v>
      </c>
      <c r="H204" s="115">
        <f>VLOOKUP($C204,Banco!$A$3:$AZ$322,HLOOKUP(H$2,Banco!$A$1:$AZ$2,2,FALSE),FALSE)</f>
        <v>1</v>
      </c>
      <c r="I204" s="25">
        <f>VLOOKUP($C204,Banco!$A$3:$AZ$322,HLOOKUP(I$2,Banco!$A$1:$AZ$2,2,FALSE),FALSE)</f>
        <v>11</v>
      </c>
      <c r="J204" s="25">
        <f>VLOOKUP($C204,Banco!$A$3:$AZ$322,HLOOKUP(J$2,Banco!$A$1:$AZ$2,2,FALSE),FALSE)</f>
        <v>8</v>
      </c>
      <c r="K204" s="25">
        <f>VLOOKUP($C204,Banco!$A$3:$AZ$322,HLOOKUP(K$2,Banco!$A$1:$AZ$2,2,FALSE),FALSE)</f>
        <v>11</v>
      </c>
      <c r="L204" s="25">
        <f>VLOOKUP($C204,Banco!$A$3:$AZ$322,HLOOKUP(L$2,Banco!$A$1:$AZ$2,2,FALSE),FALSE)</f>
        <v>0</v>
      </c>
      <c r="M204" s="115">
        <f>VLOOKUP($C204,Banco!$A$3:$AZ$322,HLOOKUP(M$2,Banco!$A$1:$AZ$2,2,FALSE),FALSE)</f>
        <v>0.5635</v>
      </c>
      <c r="N204" s="25">
        <f>VLOOKUP($C204,Banco!$A$3:$AZ$322,HLOOKUP(N$2,Banco!$A$1:$AZ$2,2,FALSE),FALSE)</f>
        <v>0</v>
      </c>
      <c r="O204" s="25">
        <f>VLOOKUP($C204,Banco!$A$3:$AZ$322,HLOOKUP(O$2,Banco!$A$1:$AZ$2,2,FALSE),FALSE)</f>
        <v>0</v>
      </c>
      <c r="P204" s="25">
        <f>VLOOKUP($C204,Banco!$A$3:$AZ$322,HLOOKUP(P$2,Banco!$A$1:$AZ$2,2,FALSE),FALSE)</f>
        <v>8</v>
      </c>
      <c r="Q204" s="25">
        <f>VLOOKUP($C204,Banco!$A$3:$AZ$322,HLOOKUP(Q$2,Banco!$A$1:$AZ$2,2,FALSE),FALSE)</f>
        <v>0</v>
      </c>
      <c r="R204" s="25">
        <f>VLOOKUP($C204,Banco!$A$3:$AZ$322,HLOOKUP(R$2,Banco!$A$1:$AZ$2,2,FALSE),FALSE)</f>
        <v>0</v>
      </c>
      <c r="S204" s="25">
        <f>VLOOKUP($C204,Banco!$A$3:$AZ$322,HLOOKUP(S$2,Banco!$A$1:$AZ$2,2,FALSE),FALSE)</f>
        <v>53</v>
      </c>
      <c r="T204" s="25">
        <f>VLOOKUP($C204,Banco!$A$3:$AZ$322,HLOOKUP(T$2,Banco!$A$1:$AZ$2,2,FALSE),FALSE)</f>
        <v>30</v>
      </c>
      <c r="U204" s="25" t="str">
        <f>VLOOKUP($C204,Banco!$A$3:$AZ$322,HLOOKUP(U$2,Banco!$A$1:$AZ$2,2,FALSE),FALSE)</f>
        <v>-</v>
      </c>
      <c r="V204" s="25">
        <f>VLOOKUP($C204,Banco!$A$3:$AZ$322,HLOOKUP(V$2,Banco!$A$1:$AZ$2,2,FALSE),FALSE)</f>
        <v>1</v>
      </c>
      <c r="W204" s="25">
        <f>VLOOKUP($C204,Banco!$A$3:$AZ$322,HLOOKUP(W$2,Banco!$A$1:$AZ$2,2,FALSE),FALSE)</f>
        <v>0</v>
      </c>
      <c r="X204" s="25">
        <f>VLOOKUP($C204,Banco!$A$3:$AZ$322,HLOOKUP(X$2,Banco!$A$1:$AZ$2,2,FALSE),FALSE)</f>
        <v>0</v>
      </c>
      <c r="Y204" s="79" t="str">
        <f>VLOOKUP($C204,Banco!$A$3:$AZ$322,HLOOKUP(Y$2,Banco!$A$1:$AZ$2,2,FALSE),FALSE)</f>
        <v>Ref. Mafra</v>
      </c>
      <c r="Z204" s="79" t="str">
        <f>VLOOKUP($C204,Banco!$A$3:$AZ$322,HLOOKUP(Z$2,Banco!$A$1:$AZ$2,2,FALSE),FALSE)</f>
        <v>X</v>
      </c>
      <c r="AA204" s="79" t="str">
        <f>VLOOKUP($C204,Banco!$A$3:$AZ$322,HLOOKUP(AA$2,Banco!$A$1:$AZ$2,2,FALSE),FALSE)</f>
        <v>CAPS I</v>
      </c>
      <c r="AB204" s="79">
        <f>VLOOKUP($C204,Banco!$A$3:$AZ$322,HLOOKUP(AB$2,Banco!$A$1:$AZ$2,2,FALSE),FALSE)</f>
        <v>1</v>
      </c>
      <c r="AC204" s="79">
        <f>VLOOKUP($C204,Banco!$A$3:$AZ$322,HLOOKUP(AC$2,Banco!$A$1:$AZ$2,2,FALSE),FALSE)</f>
        <v>0</v>
      </c>
      <c r="AD204" s="79">
        <f>VLOOKUP($C204,Banco!$A$3:$AZ$322,HLOOKUP(AD$2,Banco!$A$1:$AZ$2,2,FALSE),FALSE)</f>
        <v>0</v>
      </c>
      <c r="AE204" s="79" t="str">
        <f>VLOOKUP($C204,Banco!$A$3:$AZ$322,HLOOKUP(AE$2,Banco!$A$1:$AZ$2,2,FALSE),FALSE)</f>
        <v>X</v>
      </c>
      <c r="AF204" s="79">
        <f>VLOOKUP($C204,Banco!$A$3:$AZ$322,HLOOKUP(AF$2,Banco!$A$1:$AZ$2,2,FALSE),FALSE)</f>
        <v>0</v>
      </c>
      <c r="AG204" s="79">
        <f>VLOOKUP($C204,Banco!$A$3:$AZ$322,HLOOKUP(AG$2,Banco!$A$1:$AZ$2,2,FALSE),FALSE)</f>
        <v>0</v>
      </c>
    </row>
    <row r="205" spans="1:33" x14ac:dyDescent="0.2">
      <c r="A205" s="417"/>
      <c r="B205" s="387"/>
      <c r="C205" s="164" t="s">
        <v>163</v>
      </c>
      <c r="D205" s="198" t="s">
        <v>523</v>
      </c>
      <c r="E205" s="31">
        <f>VLOOKUP($C205,Banco!$A$3:$AZ$322,HLOOKUP(E$2,Banco!$A$1:$AZ$2,2,FALSE),FALSE)</f>
        <v>56292</v>
      </c>
      <c r="F205" s="31">
        <f>VLOOKUP($C205,Banco!$A$3:$AZ$322,HLOOKUP(F$2,Banco!$A$1:$AZ$2,2,FALSE),FALSE)</f>
        <v>62100</v>
      </c>
      <c r="G205" s="31">
        <f>VLOOKUP($C205,Banco!$A$3:$AZ$322,HLOOKUP(G$2,Banco!$A$1:$AZ$2,2,FALSE),FALSE)</f>
        <v>56292</v>
      </c>
      <c r="H205" s="118">
        <f>VLOOKUP($C205,Banco!$A$3:$AZ$322,HLOOKUP(H$2,Banco!$A$1:$AZ$2,2,FALSE),FALSE)</f>
        <v>1</v>
      </c>
      <c r="I205" s="31">
        <f>VLOOKUP($C205,Banco!$A$3:$AZ$322,HLOOKUP(I$2,Banco!$A$1:$AZ$2,2,FALSE),FALSE)</f>
        <v>28</v>
      </c>
      <c r="J205" s="31">
        <f>VLOOKUP($C205,Banco!$A$3:$AZ$322,HLOOKUP(J$2,Banco!$A$1:$AZ$2,2,FALSE),FALSE)</f>
        <v>18</v>
      </c>
      <c r="K205" s="31">
        <f>VLOOKUP($C205,Banco!$A$3:$AZ$322,HLOOKUP(K$2,Banco!$A$1:$AZ$2,2,FALSE),FALSE)</f>
        <v>9</v>
      </c>
      <c r="L205" s="31">
        <f>VLOOKUP($C205,Banco!$A$3:$AZ$322,HLOOKUP(L$2,Banco!$A$1:$AZ$2,2,FALSE),FALSE)</f>
        <v>0</v>
      </c>
      <c r="M205" s="118">
        <f>VLOOKUP($C205,Banco!$A$3:$AZ$322,HLOOKUP(M$2,Banco!$A$1:$AZ$2,2,FALSE),FALSE)</f>
        <v>0.54890000000000005</v>
      </c>
      <c r="N205" s="31">
        <f>VLOOKUP($C205,Banco!$A$3:$AZ$322,HLOOKUP(N$2,Banco!$A$1:$AZ$2,2,FALSE),FALSE)</f>
        <v>0</v>
      </c>
      <c r="O205" s="31">
        <f>VLOOKUP($C205,Banco!$A$3:$AZ$322,HLOOKUP(O$2,Banco!$A$1:$AZ$2,2,FALSE),FALSE)</f>
        <v>0</v>
      </c>
      <c r="P205" s="31">
        <f>VLOOKUP($C205,Banco!$A$3:$AZ$322,HLOOKUP(P$2,Banco!$A$1:$AZ$2,2,FALSE),FALSE)</f>
        <v>9</v>
      </c>
      <c r="Q205" s="31">
        <f>VLOOKUP($C205,Banco!$A$3:$AZ$322,HLOOKUP(Q$2,Banco!$A$1:$AZ$2,2,FALSE),FALSE)</f>
        <v>1</v>
      </c>
      <c r="R205" s="31">
        <f>VLOOKUP($C205,Banco!$A$3:$AZ$322,HLOOKUP(R$2,Banco!$A$1:$AZ$2,2,FALSE),FALSE)</f>
        <v>1</v>
      </c>
      <c r="S205" s="31">
        <f>VLOOKUP($C205,Banco!$A$3:$AZ$322,HLOOKUP(S$2,Banco!$A$1:$AZ$2,2,FALSE),FALSE)</f>
        <v>139</v>
      </c>
      <c r="T205" s="31">
        <f>VLOOKUP($C205,Banco!$A$3:$AZ$322,HLOOKUP(T$2,Banco!$A$1:$AZ$2,2,FALSE),FALSE)</f>
        <v>90</v>
      </c>
      <c r="U205" s="31" t="str">
        <f>VLOOKUP($C205,Banco!$A$3:$AZ$322,HLOOKUP(U$2,Banco!$A$1:$AZ$2,2,FALSE),FALSE)</f>
        <v>-</v>
      </c>
      <c r="V205" s="31">
        <f>VLOOKUP($C205,Banco!$A$3:$AZ$322,HLOOKUP(V$2,Banco!$A$1:$AZ$2,2,FALSE),FALSE)</f>
        <v>1</v>
      </c>
      <c r="W205" s="31">
        <f>VLOOKUP($C205,Banco!$A$3:$AZ$322,HLOOKUP(W$2,Banco!$A$1:$AZ$2,2,FALSE),FALSE)</f>
        <v>0</v>
      </c>
      <c r="X205" s="31">
        <f>VLOOKUP($C205,Banco!$A$3:$AZ$322,HLOOKUP(X$2,Banco!$A$1:$AZ$2,2,FALSE),FALSE)</f>
        <v>0</v>
      </c>
      <c r="Y205" s="82" t="str">
        <f>VLOOKUP($C205,Banco!$A$3:$AZ$322,HLOOKUP(Y$2,Banco!$A$1:$AZ$2,2,FALSE),FALSE)</f>
        <v>Sede Mafra</v>
      </c>
      <c r="Z205" s="82" t="str">
        <f>VLOOKUP($C205,Banco!$A$3:$AZ$322,HLOOKUP(Z$2,Banco!$A$1:$AZ$2,2,FALSE),FALSE)</f>
        <v>X</v>
      </c>
      <c r="AA205" s="82" t="str">
        <f>VLOOKUP($C205,Banco!$A$3:$AZ$322,HLOOKUP(AA$2,Banco!$A$1:$AZ$2,2,FALSE),FALSE)</f>
        <v>CAPS I</v>
      </c>
      <c r="AB205" s="82">
        <f>VLOOKUP($C205,Banco!$A$3:$AZ$322,HLOOKUP(AB$2,Banco!$A$1:$AZ$2,2,FALSE),FALSE)</f>
        <v>1</v>
      </c>
      <c r="AC205" s="82">
        <f>VLOOKUP($C205,Banco!$A$3:$AZ$322,HLOOKUP(AC$2,Banco!$A$1:$AZ$2,2,FALSE),FALSE)</f>
        <v>4</v>
      </c>
      <c r="AD205" s="82">
        <f>VLOOKUP($C205,Banco!$A$3:$AZ$322,HLOOKUP(AD$2,Banco!$A$1:$AZ$2,2,FALSE),FALSE)</f>
        <v>1</v>
      </c>
      <c r="AE205" s="82" t="str">
        <f>VLOOKUP($C205,Banco!$A$3:$AZ$322,HLOOKUP(AE$2,Banco!$A$1:$AZ$2,2,FALSE),FALSE)</f>
        <v>X</v>
      </c>
      <c r="AF205" s="82">
        <f>VLOOKUP($C205,Banco!$A$3:$AZ$322,HLOOKUP(AF$2,Banco!$A$1:$AZ$2,2,FALSE),FALSE)</f>
        <v>0</v>
      </c>
      <c r="AG205" s="82">
        <f>VLOOKUP($C205,Banco!$A$3:$AZ$322,HLOOKUP(AG$2,Banco!$A$1:$AZ$2,2,FALSE),FALSE)</f>
        <v>0</v>
      </c>
    </row>
    <row r="206" spans="1:33" x14ac:dyDescent="0.2">
      <c r="A206" s="417"/>
      <c r="B206" s="387"/>
      <c r="C206" s="162" t="s">
        <v>165</v>
      </c>
      <c r="D206" s="198" t="s">
        <v>523</v>
      </c>
      <c r="E206" s="25">
        <f>VLOOKUP($C206,Banco!$A$3:$AZ$322,HLOOKUP(E$2,Banco!$A$1:$AZ$2,2,FALSE),FALSE)</f>
        <v>8103</v>
      </c>
      <c r="F206" s="25">
        <f>VLOOKUP($C206,Banco!$A$3:$AZ$322,HLOOKUP(F$2,Banco!$A$1:$AZ$2,2,FALSE),FALSE)</f>
        <v>10350</v>
      </c>
      <c r="G206" s="25">
        <f>VLOOKUP($C206,Banco!$A$3:$AZ$322,HLOOKUP(G$2,Banco!$A$1:$AZ$2,2,FALSE),FALSE)</f>
        <v>8103</v>
      </c>
      <c r="H206" s="115">
        <f>VLOOKUP($C206,Banco!$A$3:$AZ$322,HLOOKUP(H$2,Banco!$A$1:$AZ$2,2,FALSE),FALSE)</f>
        <v>1</v>
      </c>
      <c r="I206" s="25">
        <f>VLOOKUP($C206,Banco!$A$3:$AZ$322,HLOOKUP(I$2,Banco!$A$1:$AZ$2,2,FALSE),FALSE)</f>
        <v>4</v>
      </c>
      <c r="J206" s="25">
        <f>VLOOKUP($C206,Banco!$A$3:$AZ$322,HLOOKUP(J$2,Banco!$A$1:$AZ$2,2,FALSE),FALSE)</f>
        <v>3</v>
      </c>
      <c r="K206" s="25">
        <f>VLOOKUP($C206,Banco!$A$3:$AZ$322,HLOOKUP(K$2,Banco!$A$1:$AZ$2,2,FALSE),FALSE)</f>
        <v>1</v>
      </c>
      <c r="L206" s="25">
        <f>VLOOKUP($C206,Banco!$A$3:$AZ$322,HLOOKUP(L$2,Banco!$A$1:$AZ$2,2,FALSE),FALSE)</f>
        <v>0</v>
      </c>
      <c r="M206" s="115">
        <f>VLOOKUP($C206,Banco!$A$3:$AZ$322,HLOOKUP(M$2,Banco!$A$1:$AZ$2,2,FALSE),FALSE)</f>
        <v>0.42299999999999999</v>
      </c>
      <c r="N206" s="25">
        <f>VLOOKUP($C206,Banco!$A$3:$AZ$322,HLOOKUP(N$2,Banco!$A$1:$AZ$2,2,FALSE),FALSE)</f>
        <v>0</v>
      </c>
      <c r="O206" s="25">
        <f>VLOOKUP($C206,Banco!$A$3:$AZ$322,HLOOKUP(O$2,Banco!$A$1:$AZ$2,2,FALSE),FALSE)</f>
        <v>0</v>
      </c>
      <c r="P206" s="25">
        <f>VLOOKUP($C206,Banco!$A$3:$AZ$322,HLOOKUP(P$2,Banco!$A$1:$AZ$2,2,FALSE),FALSE)</f>
        <v>3</v>
      </c>
      <c r="Q206" s="25">
        <f>VLOOKUP($C206,Banco!$A$3:$AZ$322,HLOOKUP(Q$2,Banco!$A$1:$AZ$2,2,FALSE),FALSE)</f>
        <v>1</v>
      </c>
      <c r="R206" s="25">
        <f>VLOOKUP($C206,Banco!$A$3:$AZ$322,HLOOKUP(R$2,Banco!$A$1:$AZ$2,2,FALSE),FALSE)</f>
        <v>0</v>
      </c>
      <c r="S206" s="25">
        <f>VLOOKUP($C206,Banco!$A$3:$AZ$322,HLOOKUP(S$2,Banco!$A$1:$AZ$2,2,FALSE),FALSE)</f>
        <v>20</v>
      </c>
      <c r="T206" s="25">
        <f>VLOOKUP($C206,Banco!$A$3:$AZ$322,HLOOKUP(T$2,Banco!$A$1:$AZ$2,2,FALSE),FALSE)</f>
        <v>19</v>
      </c>
      <c r="U206" s="25" t="str">
        <f>VLOOKUP($C206,Banco!$A$3:$AZ$322,HLOOKUP(U$2,Banco!$A$1:$AZ$2,2,FALSE),FALSE)</f>
        <v>-</v>
      </c>
      <c r="V206" s="25">
        <f>VLOOKUP($C206,Banco!$A$3:$AZ$322,HLOOKUP(V$2,Banco!$A$1:$AZ$2,2,FALSE),FALSE)</f>
        <v>0</v>
      </c>
      <c r="W206" s="25">
        <f>VLOOKUP($C206,Banco!$A$3:$AZ$322,HLOOKUP(W$2,Banco!$A$1:$AZ$2,2,FALSE),FALSE)</f>
        <v>1</v>
      </c>
      <c r="X206" s="25">
        <f>VLOOKUP($C206,Banco!$A$3:$AZ$322,HLOOKUP(X$2,Banco!$A$1:$AZ$2,2,FALSE),FALSE)</f>
        <v>0</v>
      </c>
      <c r="Y206" s="79" t="str">
        <f>VLOOKUP($C206,Banco!$A$3:$AZ$322,HLOOKUP(Y$2,Banco!$A$1:$AZ$2,2,FALSE),FALSE)</f>
        <v>Ref. Canoinhas</v>
      </c>
      <c r="Z206" s="79" t="str">
        <f>VLOOKUP($C206,Banco!$A$3:$AZ$322,HLOOKUP(Z$2,Banco!$A$1:$AZ$2,2,FALSE),FALSE)</f>
        <v>X</v>
      </c>
      <c r="AA206" s="79" t="str">
        <f>VLOOKUP($C206,Banco!$A$3:$AZ$322,HLOOKUP(AA$2,Banco!$A$1:$AZ$2,2,FALSE),FALSE)</f>
        <v>-</v>
      </c>
      <c r="AB206" s="79">
        <f>VLOOKUP($C206,Banco!$A$3:$AZ$322,HLOOKUP(AB$2,Banco!$A$1:$AZ$2,2,FALSE),FALSE)</f>
        <v>1</v>
      </c>
      <c r="AC206" s="79">
        <f>VLOOKUP($C206,Banco!$A$3:$AZ$322,HLOOKUP(AC$2,Banco!$A$1:$AZ$2,2,FALSE),FALSE)</f>
        <v>1</v>
      </c>
      <c r="AD206" s="79">
        <f>VLOOKUP($C206,Banco!$A$3:$AZ$322,HLOOKUP(AD$2,Banco!$A$1:$AZ$2,2,FALSE),FALSE)</f>
        <v>0</v>
      </c>
      <c r="AE206" s="79" t="str">
        <f>VLOOKUP($C206,Banco!$A$3:$AZ$322,HLOOKUP(AE$2,Banco!$A$1:$AZ$2,2,FALSE),FALSE)</f>
        <v>X</v>
      </c>
      <c r="AF206" s="79">
        <f>VLOOKUP($C206,Banco!$A$3:$AZ$322,HLOOKUP(AF$2,Banco!$A$1:$AZ$2,2,FALSE),FALSE)</f>
        <v>0</v>
      </c>
      <c r="AG206" s="79">
        <f>VLOOKUP($C206,Banco!$A$3:$AZ$322,HLOOKUP(AG$2,Banco!$A$1:$AZ$2,2,FALSE),FALSE)</f>
        <v>1</v>
      </c>
    </row>
    <row r="207" spans="1:33" ht="27.75" customHeight="1" x14ac:dyDescent="0.2">
      <c r="A207" s="417"/>
      <c r="B207" s="387"/>
      <c r="C207" s="164" t="s">
        <v>176</v>
      </c>
      <c r="D207" s="198" t="s">
        <v>523</v>
      </c>
      <c r="E207" s="31">
        <f>VLOOKUP($C207,Banco!$A$3:$AZ$322,HLOOKUP(E$2,Banco!$A$1:$AZ$2,2,FALSE),FALSE)</f>
        <v>8275</v>
      </c>
      <c r="F207" s="31">
        <f>VLOOKUP($C207,Banco!$A$3:$AZ$322,HLOOKUP(F$2,Banco!$A$1:$AZ$2,2,FALSE),FALSE)</f>
        <v>13800</v>
      </c>
      <c r="G207" s="31">
        <f>VLOOKUP($C207,Banco!$A$3:$AZ$322,HLOOKUP(G$2,Banco!$A$1:$AZ$2,2,FALSE),FALSE)</f>
        <v>8275</v>
      </c>
      <c r="H207" s="118">
        <f>VLOOKUP($C207,Banco!$A$3:$AZ$322,HLOOKUP(H$2,Banco!$A$1:$AZ$2,2,FALSE),FALSE)</f>
        <v>1</v>
      </c>
      <c r="I207" s="31">
        <f>VLOOKUP($C207,Banco!$A$3:$AZ$322,HLOOKUP(I$2,Banco!$A$1:$AZ$2,2,FALSE),FALSE)</f>
        <v>4</v>
      </c>
      <c r="J207" s="31">
        <f>VLOOKUP($C207,Banco!$A$3:$AZ$322,HLOOKUP(J$2,Banco!$A$1:$AZ$2,2,FALSE),FALSE)</f>
        <v>4</v>
      </c>
      <c r="K207" s="31">
        <f>VLOOKUP($C207,Banco!$A$3:$AZ$322,HLOOKUP(K$2,Banco!$A$1:$AZ$2,2,FALSE),FALSE)</f>
        <v>1</v>
      </c>
      <c r="L207" s="31">
        <f>VLOOKUP($C207,Banco!$A$3:$AZ$322,HLOOKUP(L$2,Banco!$A$1:$AZ$2,2,FALSE),FALSE)</f>
        <v>0</v>
      </c>
      <c r="M207" s="118">
        <f>VLOOKUP($C207,Banco!$A$3:$AZ$322,HLOOKUP(M$2,Banco!$A$1:$AZ$2,2,FALSE),FALSE)</f>
        <v>0.41720000000000002</v>
      </c>
      <c r="N207" s="31">
        <f>VLOOKUP($C207,Banco!$A$3:$AZ$322,HLOOKUP(N$2,Banco!$A$1:$AZ$2,2,FALSE),FALSE)</f>
        <v>0</v>
      </c>
      <c r="O207" s="31">
        <f>VLOOKUP($C207,Banco!$A$3:$AZ$322,HLOOKUP(O$2,Banco!$A$1:$AZ$2,2,FALSE),FALSE)</f>
        <v>0</v>
      </c>
      <c r="P207" s="31">
        <f>VLOOKUP($C207,Banco!$A$3:$AZ$322,HLOOKUP(P$2,Banco!$A$1:$AZ$2,2,FALSE),FALSE)</f>
        <v>1</v>
      </c>
      <c r="Q207" s="31">
        <f>VLOOKUP($C207,Banco!$A$3:$AZ$322,HLOOKUP(Q$2,Banco!$A$1:$AZ$2,2,FALSE),FALSE)</f>
        <v>1</v>
      </c>
      <c r="R207" s="31">
        <f>VLOOKUP($C207,Banco!$A$3:$AZ$322,HLOOKUP(R$2,Banco!$A$1:$AZ$2,2,FALSE),FALSE)</f>
        <v>1</v>
      </c>
      <c r="S207" s="31">
        <f>VLOOKUP($C207,Banco!$A$3:$AZ$322,HLOOKUP(S$2,Banco!$A$1:$AZ$2,2,FALSE),FALSE)</f>
        <v>21</v>
      </c>
      <c r="T207" s="31">
        <f>VLOOKUP($C207,Banco!$A$3:$AZ$322,HLOOKUP(T$2,Banco!$A$1:$AZ$2,2,FALSE),FALSE)</f>
        <v>21</v>
      </c>
      <c r="U207" s="31" t="str">
        <f>VLOOKUP($C207,Banco!$A$3:$AZ$322,HLOOKUP(U$2,Banco!$A$1:$AZ$2,2,FALSE),FALSE)</f>
        <v>-</v>
      </c>
      <c r="V207" s="31">
        <f>VLOOKUP($C207,Banco!$A$3:$AZ$322,HLOOKUP(V$2,Banco!$A$1:$AZ$2,2,FALSE),FALSE)</f>
        <v>0</v>
      </c>
      <c r="W207" s="31">
        <f>VLOOKUP($C207,Banco!$A$3:$AZ$322,HLOOKUP(W$2,Banco!$A$1:$AZ$2,2,FALSE),FALSE)</f>
        <v>1</v>
      </c>
      <c r="X207" s="31">
        <f>VLOOKUP($C207,Banco!$A$3:$AZ$322,HLOOKUP(X$2,Banco!$A$1:$AZ$2,2,FALSE),FALSE)</f>
        <v>0</v>
      </c>
      <c r="Y207" s="82" t="str">
        <f>VLOOKUP($C207,Banco!$A$3:$AZ$322,HLOOKUP(Y$2,Banco!$A$1:$AZ$2,2,FALSE),FALSE)</f>
        <v>Ref. Mafra</v>
      </c>
      <c r="Z207" s="82" t="str">
        <f>VLOOKUP($C207,Banco!$A$3:$AZ$322,HLOOKUP(Z$2,Banco!$A$1:$AZ$2,2,FALSE),FALSE)</f>
        <v>X</v>
      </c>
      <c r="AA207" s="326" t="str">
        <f>VLOOKUP($C207,Banco!$A$3:$AZ$322,HLOOKUP(AA$2,Banco!$A$1:$AZ$2,2,FALSE),FALSE)</f>
        <v>CAPS I - Microrregional</v>
      </c>
      <c r="AB207" s="82">
        <f>VLOOKUP($C207,Banco!$A$3:$AZ$322,HLOOKUP(AB$2,Banco!$A$1:$AZ$2,2,FALSE),FALSE)</f>
        <v>0</v>
      </c>
      <c r="AC207" s="82">
        <f>VLOOKUP($C207,Banco!$A$3:$AZ$322,HLOOKUP(AC$2,Banco!$A$1:$AZ$2,2,FALSE),FALSE)</f>
        <v>0</v>
      </c>
      <c r="AD207" s="82">
        <f>VLOOKUP($C207,Banco!$A$3:$AZ$322,HLOOKUP(AD$2,Banco!$A$1:$AZ$2,2,FALSE),FALSE)</f>
        <v>0</v>
      </c>
      <c r="AE207" s="82" t="str">
        <f>VLOOKUP($C207,Banco!$A$3:$AZ$322,HLOOKUP(AE$2,Banco!$A$1:$AZ$2,2,FALSE),FALSE)</f>
        <v>X</v>
      </c>
      <c r="AF207" s="82">
        <f>VLOOKUP($C207,Banco!$A$3:$AZ$322,HLOOKUP(AF$2,Banco!$A$1:$AZ$2,2,FALSE),FALSE)</f>
        <v>0</v>
      </c>
      <c r="AG207" s="82">
        <f>VLOOKUP($C207,Banco!$A$3:$AZ$322,HLOOKUP(AG$2,Banco!$A$1:$AZ$2,2,FALSE),FALSE)</f>
        <v>0</v>
      </c>
    </row>
    <row r="208" spans="1:33" x14ac:dyDescent="0.2">
      <c r="A208" s="417"/>
      <c r="B208" s="387"/>
      <c r="C208" s="162" t="s">
        <v>195</v>
      </c>
      <c r="D208" s="198" t="s">
        <v>523</v>
      </c>
      <c r="E208" s="25">
        <f>VLOOKUP($C208,Banco!$A$3:$AZ$322,HLOOKUP(E$2,Banco!$A$1:$AZ$2,2,FALSE),FALSE)</f>
        <v>19320</v>
      </c>
      <c r="F208" s="25">
        <f>VLOOKUP($C208,Banco!$A$3:$AZ$322,HLOOKUP(F$2,Banco!$A$1:$AZ$2,2,FALSE),FALSE)</f>
        <v>17250</v>
      </c>
      <c r="G208" s="25">
        <f>VLOOKUP($C208,Banco!$A$3:$AZ$322,HLOOKUP(G$2,Banco!$A$1:$AZ$2,2,FALSE),FALSE)</f>
        <v>17250</v>
      </c>
      <c r="H208" s="115">
        <f>VLOOKUP($C208,Banco!$A$3:$AZ$322,HLOOKUP(H$2,Banco!$A$1:$AZ$2,2,FALSE),FALSE)</f>
        <v>0.8928571428571429</v>
      </c>
      <c r="I208" s="25">
        <f>VLOOKUP($C208,Banco!$A$3:$AZ$322,HLOOKUP(I$2,Banco!$A$1:$AZ$2,2,FALSE),FALSE)</f>
        <v>9</v>
      </c>
      <c r="J208" s="25">
        <f>VLOOKUP($C208,Banco!$A$3:$AZ$322,HLOOKUP(J$2,Banco!$A$1:$AZ$2,2,FALSE),FALSE)</f>
        <v>5</v>
      </c>
      <c r="K208" s="25">
        <f>VLOOKUP($C208,Banco!$A$3:$AZ$322,HLOOKUP(K$2,Banco!$A$1:$AZ$2,2,FALSE),FALSE)</f>
        <v>2</v>
      </c>
      <c r="L208" s="25">
        <f>VLOOKUP($C208,Banco!$A$3:$AZ$322,HLOOKUP(L$2,Banco!$A$1:$AZ$2,2,FALSE),FALSE)</f>
        <v>0</v>
      </c>
      <c r="M208" s="115">
        <f>VLOOKUP($C208,Banco!$A$3:$AZ$322,HLOOKUP(M$2,Banco!$A$1:$AZ$2,2,FALSE),FALSE)</f>
        <v>0.35520000000000002</v>
      </c>
      <c r="N208" s="25">
        <f>VLOOKUP($C208,Banco!$A$3:$AZ$322,HLOOKUP(N$2,Banco!$A$1:$AZ$2,2,FALSE),FALSE)</f>
        <v>0</v>
      </c>
      <c r="O208" s="25">
        <f>VLOOKUP($C208,Banco!$A$3:$AZ$322,HLOOKUP(O$2,Banco!$A$1:$AZ$2,2,FALSE),FALSE)</f>
        <v>0</v>
      </c>
      <c r="P208" s="25">
        <f>VLOOKUP($C208,Banco!$A$3:$AZ$322,HLOOKUP(P$2,Banco!$A$1:$AZ$2,2,FALSE),FALSE)</f>
        <v>4</v>
      </c>
      <c r="Q208" s="25">
        <f>VLOOKUP($C208,Banco!$A$3:$AZ$322,HLOOKUP(Q$2,Banco!$A$1:$AZ$2,2,FALSE),FALSE)</f>
        <v>0</v>
      </c>
      <c r="R208" s="25">
        <f>VLOOKUP($C208,Banco!$A$3:$AZ$322,HLOOKUP(R$2,Banco!$A$1:$AZ$2,2,FALSE),FALSE)</f>
        <v>0</v>
      </c>
      <c r="S208" s="25">
        <f>VLOOKUP($C208,Banco!$A$3:$AZ$322,HLOOKUP(S$2,Banco!$A$1:$AZ$2,2,FALSE),FALSE)</f>
        <v>47</v>
      </c>
      <c r="T208" s="25">
        <f>VLOOKUP($C208,Banco!$A$3:$AZ$322,HLOOKUP(T$2,Banco!$A$1:$AZ$2,2,FALSE),FALSE)</f>
        <v>41</v>
      </c>
      <c r="U208" s="25" t="str">
        <f>VLOOKUP($C208,Banco!$A$3:$AZ$322,HLOOKUP(U$2,Banco!$A$1:$AZ$2,2,FALSE),FALSE)</f>
        <v>-</v>
      </c>
      <c r="V208" s="25">
        <f>VLOOKUP($C208,Banco!$A$3:$AZ$322,HLOOKUP(V$2,Banco!$A$1:$AZ$2,2,FALSE),FALSE)</f>
        <v>1</v>
      </c>
      <c r="W208" s="25">
        <f>VLOOKUP($C208,Banco!$A$3:$AZ$322,HLOOKUP(W$2,Banco!$A$1:$AZ$2,2,FALSE),FALSE)</f>
        <v>0</v>
      </c>
      <c r="X208" s="25">
        <f>VLOOKUP($C208,Banco!$A$3:$AZ$322,HLOOKUP(X$2,Banco!$A$1:$AZ$2,2,FALSE),FALSE)</f>
        <v>0</v>
      </c>
      <c r="Y208" s="79" t="str">
        <f>VLOOKUP($C208,Banco!$A$3:$AZ$322,HLOOKUP(Y$2,Banco!$A$1:$AZ$2,2,FALSE),FALSE)</f>
        <v>Ref. Mafra</v>
      </c>
      <c r="Z208" s="79" t="str">
        <f>VLOOKUP($C208,Banco!$A$3:$AZ$322,HLOOKUP(Z$2,Banco!$A$1:$AZ$2,2,FALSE),FALSE)</f>
        <v>X</v>
      </c>
      <c r="AA208" s="79" t="str">
        <f>VLOOKUP($C208,Banco!$A$3:$AZ$322,HLOOKUP(AA$2,Banco!$A$1:$AZ$2,2,FALSE),FALSE)</f>
        <v>CAPS I</v>
      </c>
      <c r="AB208" s="79">
        <f>VLOOKUP($C208,Banco!$A$3:$AZ$322,HLOOKUP(AB$2,Banco!$A$1:$AZ$2,2,FALSE),FALSE)</f>
        <v>0</v>
      </c>
      <c r="AC208" s="79">
        <f>VLOOKUP($C208,Banco!$A$3:$AZ$322,HLOOKUP(AC$2,Banco!$A$1:$AZ$2,2,FALSE),FALSE)</f>
        <v>1</v>
      </c>
      <c r="AD208" s="79">
        <f>VLOOKUP($C208,Banco!$A$3:$AZ$322,HLOOKUP(AD$2,Banco!$A$1:$AZ$2,2,FALSE),FALSE)</f>
        <v>0</v>
      </c>
      <c r="AE208" s="79" t="str">
        <f>VLOOKUP($C208,Banco!$A$3:$AZ$322,HLOOKUP(AE$2,Banco!$A$1:$AZ$2,2,FALSE),FALSE)</f>
        <v>X</v>
      </c>
      <c r="AF208" s="79">
        <f>VLOOKUP($C208,Banco!$A$3:$AZ$322,HLOOKUP(AF$2,Banco!$A$1:$AZ$2,2,FALSE),FALSE)</f>
        <v>0</v>
      </c>
      <c r="AG208" s="79">
        <f>VLOOKUP($C208,Banco!$A$3:$AZ$322,HLOOKUP(AG$2,Banco!$A$1:$AZ$2,2,FALSE),FALSE)</f>
        <v>0</v>
      </c>
    </row>
    <row r="209" spans="1:33" x14ac:dyDescent="0.2">
      <c r="A209" s="417"/>
      <c r="B209" s="387"/>
      <c r="C209" s="164" t="s">
        <v>213</v>
      </c>
      <c r="D209" s="198" t="s">
        <v>523</v>
      </c>
      <c r="E209" s="31">
        <f>VLOOKUP($C209,Banco!$A$3:$AZ$322,HLOOKUP(E$2,Banco!$A$1:$AZ$2,2,FALSE),FALSE)</f>
        <v>35398</v>
      </c>
      <c r="F209" s="31">
        <f>VLOOKUP($C209,Banco!$A$3:$AZ$322,HLOOKUP(F$2,Banco!$A$1:$AZ$2,2,FALSE),FALSE)</f>
        <v>34500</v>
      </c>
      <c r="G209" s="31">
        <f>VLOOKUP($C209,Banco!$A$3:$AZ$322,HLOOKUP(G$2,Banco!$A$1:$AZ$2,2,FALSE),FALSE)</f>
        <v>34500</v>
      </c>
      <c r="H209" s="118">
        <f>VLOOKUP($C209,Banco!$A$3:$AZ$322,HLOOKUP(H$2,Banco!$A$1:$AZ$2,2,FALSE),FALSE)</f>
        <v>0.97463133510367816</v>
      </c>
      <c r="I209" s="31">
        <f>VLOOKUP($C209,Banco!$A$3:$AZ$322,HLOOKUP(I$2,Banco!$A$1:$AZ$2,2,FALSE),FALSE)</f>
        <v>18</v>
      </c>
      <c r="J209" s="31">
        <f>VLOOKUP($C209,Banco!$A$3:$AZ$322,HLOOKUP(J$2,Banco!$A$1:$AZ$2,2,FALSE),FALSE)</f>
        <v>10</v>
      </c>
      <c r="K209" s="31">
        <f>VLOOKUP($C209,Banco!$A$3:$AZ$322,HLOOKUP(K$2,Banco!$A$1:$AZ$2,2,FALSE),FALSE)</f>
        <v>4</v>
      </c>
      <c r="L209" s="31">
        <f>VLOOKUP($C209,Banco!$A$3:$AZ$322,HLOOKUP(L$2,Banco!$A$1:$AZ$2,2,FALSE),FALSE)</f>
        <v>0</v>
      </c>
      <c r="M209" s="118">
        <f>VLOOKUP($C209,Banco!$A$3:$AZ$322,HLOOKUP(M$2,Banco!$A$1:$AZ$2,2,FALSE),FALSE)</f>
        <v>0.38819999999999999</v>
      </c>
      <c r="N209" s="31">
        <f>VLOOKUP($C209,Banco!$A$3:$AZ$322,HLOOKUP(N$2,Banco!$A$1:$AZ$2,2,FALSE),FALSE)</f>
        <v>0</v>
      </c>
      <c r="O209" s="31">
        <f>VLOOKUP($C209,Banco!$A$3:$AZ$322,HLOOKUP(O$2,Banco!$A$1:$AZ$2,2,FALSE),FALSE)</f>
        <v>0</v>
      </c>
      <c r="P209" s="31">
        <f>VLOOKUP($C209,Banco!$A$3:$AZ$322,HLOOKUP(P$2,Banco!$A$1:$AZ$2,2,FALSE),FALSE)</f>
        <v>5</v>
      </c>
      <c r="Q209" s="31">
        <f>VLOOKUP($C209,Banco!$A$3:$AZ$322,HLOOKUP(Q$2,Banco!$A$1:$AZ$2,2,FALSE),FALSE)</f>
        <v>0</v>
      </c>
      <c r="R209" s="31">
        <f>VLOOKUP($C209,Banco!$A$3:$AZ$322,HLOOKUP(R$2,Banco!$A$1:$AZ$2,2,FALSE),FALSE)</f>
        <v>0</v>
      </c>
      <c r="S209" s="31">
        <f>VLOOKUP($C209,Banco!$A$3:$AZ$322,HLOOKUP(S$2,Banco!$A$1:$AZ$2,2,FALSE),FALSE)</f>
        <v>88</v>
      </c>
      <c r="T209" s="31">
        <f>VLOOKUP($C209,Banco!$A$3:$AZ$322,HLOOKUP(T$2,Banco!$A$1:$AZ$2,2,FALSE),FALSE)</f>
        <v>31</v>
      </c>
      <c r="U209" s="31" t="str">
        <f>VLOOKUP($C209,Banco!$A$3:$AZ$322,HLOOKUP(U$2,Banco!$A$1:$AZ$2,2,FALSE),FALSE)</f>
        <v>-</v>
      </c>
      <c r="V209" s="31">
        <f>VLOOKUP($C209,Banco!$A$3:$AZ$322,HLOOKUP(V$2,Banco!$A$1:$AZ$2,2,FALSE),FALSE)</f>
        <v>1</v>
      </c>
      <c r="W209" s="31">
        <f>VLOOKUP($C209,Banco!$A$3:$AZ$322,HLOOKUP(W$2,Banco!$A$1:$AZ$2,2,FALSE),FALSE)</f>
        <v>0</v>
      </c>
      <c r="X209" s="31">
        <f>VLOOKUP($C209,Banco!$A$3:$AZ$322,HLOOKUP(X$2,Banco!$A$1:$AZ$2,2,FALSE),FALSE)</f>
        <v>0</v>
      </c>
      <c r="Y209" s="82" t="str">
        <f>VLOOKUP($C209,Banco!$A$3:$AZ$322,HLOOKUP(Y$2,Banco!$A$1:$AZ$3,2,FALSE),FALSE)</f>
        <v>Sede Porto União</v>
      </c>
      <c r="Z209" s="82" t="str">
        <f>VLOOKUP($C209,Banco!$A$3:$AZ$322,HLOOKUP(Z$2,Banco!$A$1:$AZ$3,2,FALSE),FALSE)</f>
        <v>X</v>
      </c>
      <c r="AA209" s="82" t="str">
        <f>VLOOKUP($C209,Banco!$A$3:$AZ$322,HLOOKUP(AA$2,Banco!$A$1:$AZ$3,2,FALSE),FALSE)</f>
        <v>CAPS I</v>
      </c>
      <c r="AB209" s="82">
        <f>VLOOKUP($C209,Banco!$A$3:$AZ$322,HLOOKUP(AB$2,Banco!$A$1:$AZ$3,2,FALSE),FALSE)</f>
        <v>0</v>
      </c>
      <c r="AC209" s="82">
        <f>VLOOKUP($C209,Banco!$A$3:$AZ$322,HLOOKUP(AC$2,Banco!$A$1:$AZ$3,2,FALSE),FALSE)</f>
        <v>0</v>
      </c>
      <c r="AD209" s="82">
        <f>VLOOKUP($C209,Banco!$A$3:$AZ$322,HLOOKUP(AD$2,Banco!$A$1:$AZ$3,2,FALSE),FALSE)</f>
        <v>1</v>
      </c>
      <c r="AE209" s="82" t="str">
        <f>VLOOKUP($C209,Banco!$A$3:$AZ$322,HLOOKUP(AE$2,Banco!$A$1:$AZ$3,2,FALSE),FALSE)</f>
        <v>X</v>
      </c>
      <c r="AF209" s="82">
        <f>VLOOKUP($C209,Banco!$A$3:$AZ$322,HLOOKUP(AF$2,Banco!$A$1:$AZ$3,2,FALSE),FALSE)</f>
        <v>0</v>
      </c>
      <c r="AG209" s="82">
        <f>VLOOKUP($C209,Banco!$A$3:$AZ$322,HLOOKUP(AG$2,Banco!$A$1:$AZ$3,2,FALSE),FALSE)</f>
        <v>0</v>
      </c>
    </row>
    <row r="210" spans="1:33" ht="25.5" x14ac:dyDescent="0.2">
      <c r="A210" s="417"/>
      <c r="B210" s="387"/>
      <c r="C210" s="162" t="s">
        <v>228</v>
      </c>
      <c r="D210" s="198" t="s">
        <v>523</v>
      </c>
      <c r="E210" s="25">
        <f>VLOOKUP($C210,Banco!$A$3:$AZ$322,HLOOKUP(E$2,Banco!$A$1:$AZ$2,2,FALSE),FALSE)</f>
        <v>42302</v>
      </c>
      <c r="F210" s="25">
        <f>VLOOKUP($C210,Banco!$A$3:$AZ$322,HLOOKUP(F$2,Banco!$A$1:$AZ$2,2,FALSE),FALSE)</f>
        <v>24150</v>
      </c>
      <c r="G210" s="25">
        <f>VLOOKUP($C210,Banco!$A$3:$AZ$322,HLOOKUP(G$2,Banco!$A$1:$AZ$2,2,FALSE),FALSE)</f>
        <v>24150</v>
      </c>
      <c r="H210" s="115">
        <f>VLOOKUP($C210,Banco!$A$3:$AZ$322,HLOOKUP(H$2,Banco!$A$1:$AZ$2,2,FALSE),FALSE)</f>
        <v>0.57089499314453218</v>
      </c>
      <c r="I210" s="25">
        <f>VLOOKUP($C210,Banco!$A$3:$AZ$322,HLOOKUP(I$2,Banco!$A$1:$AZ$2,2,FALSE),FALSE)</f>
        <v>21</v>
      </c>
      <c r="J210" s="25">
        <f>VLOOKUP($C210,Banco!$A$3:$AZ$322,HLOOKUP(J$2,Banco!$A$1:$AZ$2,2,FALSE),FALSE)</f>
        <v>7</v>
      </c>
      <c r="K210" s="25">
        <f>VLOOKUP($C210,Banco!$A$3:$AZ$322,HLOOKUP(K$2,Banco!$A$1:$AZ$2,2,FALSE),FALSE)</f>
        <v>9</v>
      </c>
      <c r="L210" s="25">
        <f>VLOOKUP($C210,Banco!$A$3:$AZ$322,HLOOKUP(L$2,Banco!$A$1:$AZ$2,2,FALSE),FALSE)</f>
        <v>0</v>
      </c>
      <c r="M210" s="115">
        <f>VLOOKUP($C210,Banco!$A$3:$AZ$322,HLOOKUP(M$2,Banco!$A$1:$AZ$2,2,FALSE),FALSE)</f>
        <v>0.73060000000000003</v>
      </c>
      <c r="N210" s="25">
        <f>VLOOKUP($C210,Banco!$A$3:$AZ$322,HLOOKUP(N$2,Banco!$A$1:$AZ$2,2,FALSE),FALSE)</f>
        <v>0</v>
      </c>
      <c r="O210" s="25">
        <f>VLOOKUP($C210,Banco!$A$3:$AZ$322,HLOOKUP(O$2,Banco!$A$1:$AZ$2,2,FALSE),FALSE)</f>
        <v>0</v>
      </c>
      <c r="P210" s="25">
        <f>VLOOKUP($C210,Banco!$A$3:$AZ$322,HLOOKUP(P$2,Banco!$A$1:$AZ$2,2,FALSE),FALSE)</f>
        <v>7</v>
      </c>
      <c r="Q210" s="25">
        <f>VLOOKUP($C210,Banco!$A$3:$AZ$322,HLOOKUP(Q$2,Banco!$A$1:$AZ$2,2,FALSE),FALSE)</f>
        <v>1</v>
      </c>
      <c r="R210" s="25">
        <f>VLOOKUP($C210,Banco!$A$3:$AZ$322,HLOOKUP(R$2,Banco!$A$1:$AZ$2,2,FALSE),FALSE)</f>
        <v>1</v>
      </c>
      <c r="S210" s="25">
        <f>VLOOKUP($C210,Banco!$A$3:$AZ$322,HLOOKUP(S$2,Banco!$A$1:$AZ$2,2,FALSE),FALSE)</f>
        <v>105</v>
      </c>
      <c r="T210" s="25">
        <f>VLOOKUP($C210,Banco!$A$3:$AZ$322,HLOOKUP(T$2,Banco!$A$1:$AZ$2,2,FALSE),FALSE)</f>
        <v>36</v>
      </c>
      <c r="U210" s="25" t="str">
        <f>VLOOKUP($C210,Banco!$A$3:$AZ$322,HLOOKUP(U$2,Banco!$A$1:$AZ$2,2,FALSE),FALSE)</f>
        <v>-</v>
      </c>
      <c r="V210" s="25">
        <f>VLOOKUP($C210,Banco!$A$3:$AZ$322,HLOOKUP(V$2,Banco!$A$1:$AZ$2,2,FALSE),FALSE)</f>
        <v>1</v>
      </c>
      <c r="W210" s="25">
        <f>VLOOKUP($C210,Banco!$A$3:$AZ$322,HLOOKUP(W$2,Banco!$A$1:$AZ$2,2,FALSE),FALSE)</f>
        <v>0</v>
      </c>
      <c r="X210" s="25">
        <f>VLOOKUP($C210,Banco!$A$3:$AZ$322,HLOOKUP(X$2,Banco!$A$1:$AZ$2,2,FALSE),FALSE)</f>
        <v>0</v>
      </c>
      <c r="Y210" s="79" t="str">
        <f>VLOOKUP($C210,Banco!$A$3:$AZ$322,HLOOKUP(Y$2,Banco!$A$1:$AZ$2,2,FALSE),FALSE)</f>
        <v>Ref. São Bento do Sul e Ref. Univille</v>
      </c>
      <c r="Z210" s="79" t="str">
        <f>VLOOKUP($C210,Banco!$A$3:$AZ$322,HLOOKUP(Z$2,Banco!$A$1:$AZ$2,2,FALSE),FALSE)</f>
        <v>X</v>
      </c>
      <c r="AA210" s="79" t="str">
        <f>VLOOKUP($C210,Banco!$A$3:$AZ$322,HLOOKUP(AA$2,Banco!$A$1:$AZ$2,2,FALSE),FALSE)</f>
        <v>CAPS I</v>
      </c>
      <c r="AB210" s="79">
        <f>VLOOKUP($C210,Banco!$A$3:$AZ$322,HLOOKUP(AB$2,Banco!$A$1:$AZ$2,2,FALSE),FALSE)</f>
        <v>0</v>
      </c>
      <c r="AC210" s="79">
        <f>VLOOKUP($C210,Banco!$A$3:$AZ$322,HLOOKUP(AC$2,Banco!$A$1:$AZ$2,2,FALSE),FALSE)</f>
        <v>3</v>
      </c>
      <c r="AD210" s="79">
        <f>VLOOKUP($C210,Banco!$A$3:$AZ$322,HLOOKUP(AD$2,Banco!$A$1:$AZ$2,2,FALSE),FALSE)</f>
        <v>0</v>
      </c>
      <c r="AE210" s="79" t="str">
        <f>VLOOKUP($C210,Banco!$A$3:$AZ$322,HLOOKUP(AE$2,Banco!$A$1:$AZ$2,2,FALSE),FALSE)</f>
        <v>X</v>
      </c>
      <c r="AF210" s="79">
        <f>VLOOKUP($C210,Banco!$A$3:$AZ$322,HLOOKUP(AF$2,Banco!$A$1:$AZ$2,2,FALSE),FALSE)</f>
        <v>0</v>
      </c>
      <c r="AG210" s="79">
        <f>VLOOKUP($C210,Banco!$A$3:$AZ$322,HLOOKUP(AG$2,Banco!$A$1:$AZ$2,2,FALSE),FALSE)</f>
        <v>0</v>
      </c>
    </row>
    <row r="211" spans="1:33" x14ac:dyDescent="0.2">
      <c r="A211" s="417"/>
      <c r="B211" s="387"/>
      <c r="C211" s="164" t="s">
        <v>245</v>
      </c>
      <c r="D211" s="198" t="s">
        <v>523</v>
      </c>
      <c r="E211" s="31">
        <f>VLOOKUP($C211,Banco!$A$3:$AZ$322,HLOOKUP(E$2,Banco!$A$1:$AZ$2,2,FALSE),FALSE)</f>
        <v>84507</v>
      </c>
      <c r="F211" s="31">
        <f>VLOOKUP($C211,Banco!$A$3:$AZ$322,HLOOKUP(F$2,Banco!$A$1:$AZ$2,2,FALSE),FALSE)</f>
        <v>37950</v>
      </c>
      <c r="G211" s="31">
        <f>VLOOKUP($C211,Banco!$A$3:$AZ$322,HLOOKUP(G$2,Banco!$A$1:$AZ$2,2,FALSE),FALSE)</f>
        <v>37950</v>
      </c>
      <c r="H211" s="118">
        <f>VLOOKUP($C211,Banco!$A$3:$AZ$322,HLOOKUP(H$2,Banco!$A$1:$AZ$2,2,FALSE),FALSE)</f>
        <v>0.44907522453761228</v>
      </c>
      <c r="I211" s="31">
        <f>VLOOKUP($C211,Banco!$A$3:$AZ$322,HLOOKUP(I$2,Banco!$A$1:$AZ$2,2,FALSE),FALSE)</f>
        <v>41</v>
      </c>
      <c r="J211" s="31">
        <f>VLOOKUP($C211,Banco!$A$3:$AZ$322,HLOOKUP(J$2,Banco!$A$1:$AZ$2,2,FALSE),FALSE)</f>
        <v>11</v>
      </c>
      <c r="K211" s="31">
        <f>VLOOKUP($C211,Banco!$A$3:$AZ$322,HLOOKUP(K$2,Banco!$A$1:$AZ$2,2,FALSE),FALSE)</f>
        <v>0</v>
      </c>
      <c r="L211" s="31">
        <f>VLOOKUP($C211,Banco!$A$3:$AZ$322,HLOOKUP(L$2,Banco!$A$1:$AZ$2,2,FALSE),FALSE)</f>
        <v>0</v>
      </c>
      <c r="M211" s="118">
        <f>VLOOKUP($C211,Banco!$A$3:$AZ$322,HLOOKUP(M$2,Banco!$A$1:$AZ$2,2,FALSE),FALSE)</f>
        <v>0</v>
      </c>
      <c r="N211" s="31">
        <f>VLOOKUP($C211,Banco!$A$3:$AZ$322,HLOOKUP(N$2,Banco!$A$1:$AZ$2,2,FALSE),FALSE)</f>
        <v>0</v>
      </c>
      <c r="O211" s="31">
        <f>VLOOKUP($C211,Banco!$A$3:$AZ$322,HLOOKUP(O$2,Banco!$A$1:$AZ$2,2,FALSE),FALSE)</f>
        <v>0</v>
      </c>
      <c r="P211" s="31">
        <f>VLOOKUP($C211,Banco!$A$3:$AZ$322,HLOOKUP(P$2,Banco!$A$1:$AZ$2,2,FALSE),FALSE)</f>
        <v>10</v>
      </c>
      <c r="Q211" s="31">
        <f>VLOOKUP($C211,Banco!$A$3:$AZ$322,HLOOKUP(Q$2,Banco!$A$1:$AZ$2,2,FALSE),FALSE)</f>
        <v>0</v>
      </c>
      <c r="R211" s="31">
        <f>VLOOKUP($C211,Banco!$A$3:$AZ$322,HLOOKUP(R$2,Banco!$A$1:$AZ$2,2,FALSE),FALSE)</f>
        <v>0</v>
      </c>
      <c r="S211" s="31">
        <f>VLOOKUP($C211,Banco!$A$3:$AZ$322,HLOOKUP(S$2,Banco!$A$1:$AZ$2,2,FALSE),FALSE)</f>
        <v>205</v>
      </c>
      <c r="T211" s="31">
        <f>VLOOKUP($C211,Banco!$A$3:$AZ$322,HLOOKUP(T$2,Banco!$A$1:$AZ$2,2,FALSE),FALSE)</f>
        <v>84</v>
      </c>
      <c r="U211" s="31" t="str">
        <f>VLOOKUP($C211,Banco!$A$3:$AZ$322,HLOOKUP(U$2,Banco!$A$1:$AZ$2,2,FALSE),FALSE)</f>
        <v>-</v>
      </c>
      <c r="V211" s="31">
        <f>VLOOKUP($C211,Banco!$A$3:$AZ$322,HLOOKUP(V$2,Banco!$A$1:$AZ$2,2,FALSE),FALSE)</f>
        <v>0</v>
      </c>
      <c r="W211" s="31">
        <f>VLOOKUP($C211,Banco!$A$3:$AZ$322,HLOOKUP(W$2,Banco!$A$1:$AZ$2,2,FALSE),FALSE)</f>
        <v>0</v>
      </c>
      <c r="X211" s="31">
        <f>VLOOKUP($C211,Banco!$A$3:$AZ$322,HLOOKUP(X$2,Banco!$A$1:$AZ$2,2,FALSE),FALSE)</f>
        <v>0</v>
      </c>
      <c r="Y211" s="82" t="str">
        <f>VLOOKUP($C211,Banco!$A$3:$AZ$322,HLOOKUP(Y$2,Banco!$A$1:$AZ$2,2,FALSE),FALSE)</f>
        <v>Sede São Bento do Sul</v>
      </c>
      <c r="Z211" s="82" t="str">
        <f>VLOOKUP($C211,Banco!$A$3:$AZ$322,HLOOKUP(Z$2,Banco!$A$1:$AZ$2,2,FALSE),FALSE)</f>
        <v>X</v>
      </c>
      <c r="AA211" s="82" t="str">
        <f>VLOOKUP($C211,Banco!$A$3:$AZ$322,HLOOKUP(AA$2,Banco!$A$1:$AZ$2,2,FALSE),FALSE)</f>
        <v>CAPS II</v>
      </c>
      <c r="AB211" s="82">
        <f>VLOOKUP($C211,Banco!$A$3:$AZ$322,HLOOKUP(AB$2,Banco!$A$1:$AZ$2,2,FALSE),FALSE)</f>
        <v>1</v>
      </c>
      <c r="AC211" s="82">
        <f>VLOOKUP($C211,Banco!$A$3:$AZ$322,HLOOKUP(AC$2,Banco!$A$1:$AZ$2,2,FALSE),FALSE)</f>
        <v>7</v>
      </c>
      <c r="AD211" s="82">
        <f>VLOOKUP($C211,Banco!$A$3:$AZ$322,HLOOKUP(AD$2,Banco!$A$1:$AZ$2,2,FALSE),FALSE)</f>
        <v>0</v>
      </c>
      <c r="AE211" s="82">
        <f>VLOOKUP($C211,Banco!$A$3:$AZ$322,HLOOKUP(AE$2,Banco!$A$1:$AZ$2,2,FALSE),FALSE)</f>
        <v>0</v>
      </c>
      <c r="AF211" s="82">
        <f>VLOOKUP($C211,Banco!$A$3:$AZ$322,HLOOKUP(AF$2,Banco!$A$1:$AZ$2,2,FALSE),FALSE)</f>
        <v>0</v>
      </c>
      <c r="AG211" s="82">
        <f>VLOOKUP($C211,Banco!$A$3:$AZ$322,HLOOKUP(AG$2,Banco!$A$1:$AZ$2,2,FALSE),FALSE)</f>
        <v>0</v>
      </c>
    </row>
    <row r="212" spans="1:33" ht="13.5" thickBot="1" x14ac:dyDescent="0.25">
      <c r="A212" s="417"/>
      <c r="B212" s="387"/>
      <c r="C212" s="168" t="s">
        <v>280</v>
      </c>
      <c r="D212" s="198" t="s">
        <v>523</v>
      </c>
      <c r="E212" s="27">
        <f>VLOOKUP($C212,Banco!$A$3:$AZ$322,HLOOKUP(E$2,Banco!$A$1:$AZ$2,2,FALSE),FALSE)</f>
        <v>19275</v>
      </c>
      <c r="F212" s="27">
        <f>VLOOKUP($C212,Banco!$A$3:$AZ$322,HLOOKUP(F$2,Banco!$A$1:$AZ$2,2,FALSE),FALSE)</f>
        <v>31050</v>
      </c>
      <c r="G212" s="27">
        <f>VLOOKUP($C212,Banco!$A$3:$AZ$322,HLOOKUP(G$2,Banco!$A$1:$AZ$2,2,FALSE),FALSE)</f>
        <v>19275</v>
      </c>
      <c r="H212" s="128">
        <f>VLOOKUP($C212,Banco!$A$3:$AZ$322,HLOOKUP(H$2,Banco!$A$1:$AZ$2,2,FALSE),FALSE)</f>
        <v>1</v>
      </c>
      <c r="I212" s="27">
        <f>VLOOKUP($C212,Banco!$A$3:$AZ$322,HLOOKUP(I$2,Banco!$A$1:$AZ$2,2,FALSE),FALSE)</f>
        <v>10</v>
      </c>
      <c r="J212" s="27">
        <f>VLOOKUP($C212,Banco!$A$3:$AZ$322,HLOOKUP(J$2,Banco!$A$1:$AZ$2,2,FALSE),FALSE)</f>
        <v>9</v>
      </c>
      <c r="K212" s="27">
        <f>VLOOKUP($C212,Banco!$A$3:$AZ$322,HLOOKUP(K$2,Banco!$A$1:$AZ$2,2,FALSE),FALSE)</f>
        <v>2</v>
      </c>
      <c r="L212" s="27">
        <f>VLOOKUP($C212,Banco!$A$3:$AZ$322,HLOOKUP(L$2,Banco!$A$1:$AZ$2,2,FALSE),FALSE)</f>
        <v>0</v>
      </c>
      <c r="M212" s="128">
        <f>VLOOKUP($C212,Banco!$A$3:$AZ$322,HLOOKUP(M$2,Banco!$A$1:$AZ$2,2,FALSE),FALSE)</f>
        <v>1</v>
      </c>
      <c r="N212" s="27">
        <f>VLOOKUP($C212,Banco!$A$3:$AZ$322,HLOOKUP(N$2,Banco!$A$1:$AZ$2,2,FALSE),FALSE)</f>
        <v>0</v>
      </c>
      <c r="O212" s="27">
        <f>VLOOKUP($C212,Banco!$A$3:$AZ$322,HLOOKUP(O$2,Banco!$A$1:$AZ$2,2,FALSE),FALSE)</f>
        <v>0</v>
      </c>
      <c r="P212" s="27">
        <f>VLOOKUP($C212,Banco!$A$3:$AZ$322,HLOOKUP(P$2,Banco!$A$1:$AZ$2,2,FALSE),FALSE)</f>
        <v>8</v>
      </c>
      <c r="Q212" s="27">
        <f>VLOOKUP($C212,Banco!$A$3:$AZ$322,HLOOKUP(Q$2,Banco!$A$1:$AZ$2,2,FALSE),FALSE)</f>
        <v>0</v>
      </c>
      <c r="R212" s="27">
        <f>VLOOKUP($C212,Banco!$A$3:$AZ$322,HLOOKUP(R$2,Banco!$A$1:$AZ$2,2,FALSE),FALSE)</f>
        <v>0</v>
      </c>
      <c r="S212" s="27">
        <f>VLOOKUP($C212,Banco!$A$3:$AZ$322,HLOOKUP(S$2,Banco!$A$1:$AZ$2,2,FALSE),FALSE)</f>
        <v>48</v>
      </c>
      <c r="T212" s="27">
        <f>VLOOKUP($C212,Banco!$A$3:$AZ$322,HLOOKUP(T$2,Banco!$A$1:$AZ$2,2,FALSE),FALSE)</f>
        <v>14</v>
      </c>
      <c r="U212" s="27" t="str">
        <f>VLOOKUP($C212,Banco!$A$3:$AZ$322,HLOOKUP(U$2,Banco!$A$1:$AZ$2,2,FALSE),FALSE)</f>
        <v>-</v>
      </c>
      <c r="V212" s="27">
        <f>VLOOKUP($C212,Banco!$A$3:$AZ$322,HLOOKUP(V$2,Banco!$A$1:$AZ$2,2,FALSE),FALSE)</f>
        <v>1</v>
      </c>
      <c r="W212" s="27">
        <f>VLOOKUP($C212,Banco!$A$3:$AZ$322,HLOOKUP(W$2,Banco!$A$1:$AZ$2,2,FALSE),FALSE)</f>
        <v>0</v>
      </c>
      <c r="X212" s="27">
        <f>VLOOKUP($C212,Banco!$A$3:$AZ$322,HLOOKUP(X$2,Banco!$A$1:$AZ$2,2,FALSE),FALSE)</f>
        <v>0</v>
      </c>
      <c r="Y212" s="107" t="str">
        <f>VLOOKUP($C212,Banco!$A$3:$AZ$322,HLOOKUP(Y$2,Banco!$A$1:$AZ$2,2,FALSE),FALSE)</f>
        <v>Ref. Canoinhas</v>
      </c>
      <c r="Z212" s="107" t="str">
        <f>VLOOKUP($C212,Banco!$A$3:$AZ$322,HLOOKUP(Z$2,Banco!$A$1:$AZ$2,2,FALSE),FALSE)</f>
        <v>X</v>
      </c>
      <c r="AA212" s="107" t="str">
        <f>VLOOKUP($C212,Banco!$A$3:$AZ$322,HLOOKUP(AA$2,Banco!$A$1:$AZ$2,2,FALSE),FALSE)</f>
        <v>CAPS I</v>
      </c>
      <c r="AB212" s="107">
        <f>VLOOKUP($C212,Banco!$A$3:$AZ$322,HLOOKUP(AB$2,Banco!$A$1:$AZ$2,2,FALSE),FALSE)</f>
        <v>1</v>
      </c>
      <c r="AC212" s="107">
        <f>VLOOKUP($C212,Banco!$A$3:$AZ$322,HLOOKUP(AC$2,Banco!$A$1:$AZ$2,2,FALSE),FALSE)</f>
        <v>0</v>
      </c>
      <c r="AD212" s="107">
        <f>VLOOKUP($C212,Banco!$A$3:$AZ$322,HLOOKUP(AD$2,Banco!$A$1:$AZ$2,2,FALSE),FALSE)</f>
        <v>0</v>
      </c>
      <c r="AE212" s="107" t="str">
        <f>VLOOKUP($C212,Banco!$A$3:$AZ$322,HLOOKUP(AE$2,Banco!$A$1:$AZ$2,2,FALSE),FALSE)</f>
        <v>X</v>
      </c>
      <c r="AF212" s="107">
        <f>VLOOKUP($C212,Banco!$A$3:$AZ$322,HLOOKUP(AF$2,Banco!$A$1:$AZ$2,2,FALSE),FALSE)</f>
        <v>0</v>
      </c>
      <c r="AG212" s="107">
        <f>VLOOKUP($C212,Banco!$A$3:$AZ$322,HLOOKUP(AG$2,Banco!$A$1:$AZ$2,2,FALSE),FALSE)</f>
        <v>1</v>
      </c>
    </row>
    <row r="213" spans="1:33" ht="13.5" thickBot="1" x14ac:dyDescent="0.25">
      <c r="A213" s="417"/>
      <c r="B213" s="388"/>
      <c r="C213" s="395" t="s">
        <v>379</v>
      </c>
      <c r="D213" s="395"/>
      <c r="E213" s="106">
        <f t="shared" ref="E213:AE213" si="46">IF(COUNTIFS(E200:E212,"*Mod*"),COUNTIFS(E200:E212,"*Mod*"),IF(COUNTIFS(E200:E212,"X"),COUNTIFS(E200:E212,"X"),IF(COUNTIFS(E200:E212,"*CAPS*"),((LEN(CONCATENATE(E200,E201,E202,E203,E204,E205,E206,E207,E208,E209,E210,E211,E212))-LEN(SUBSTITUTE(CONCATENATE(E200,E201,E202,E203,E204,E205,E206,E207,E208,E209,E210,E211,E212),"CAPS","")))/4)+((LEN(CONCATENATE(E200,E201,E202,E203,E204,E205,E206,E207,E208,E209,E210,E211,E212))-LEN(SUBSTITUTE(CONCATENATE(E200,E201,E202,E203,E204,E205,E206,E207,E208,E209,E210,E211,E212),"2","")))/1),IF(COUNTIFS(E200:E212,"*Sede*"),((LEN(CONCATENATE(E200,E201,E202,E203,E204,E205,E206,E207,E208,E209,E210,E211,E212))-LEN(SUBSTITUTE(CONCATENATE(E200,E201,E202,E203,E204,E205,E206,E207,E208,E209,E210,E211,E212),"Sede","")))/4),IF(AND(COUNTIFS(E$2,"*SB*"),COUNTIFS(E$2,"*%*")),HLOOKUP("*4&amp;7#2*",$A$2:$AT$321,(ROW(E213)-1),FALSE)/$E213,IF(AND(COUNTIFS(E$2,"*SF*"),COUNTIFS(E$2,"*%*")),HLOOKUP("*2&amp;3#9*",$A$2:$AT$321,(ROW(E213)-1),FALSE)/$E213,IF(COUNTIF(E$2,"*NASF SC*"),COUNTIFS(E200:E212,"*Mod*"),SUM(E200:E212))))))))</f>
        <v>379079</v>
      </c>
      <c r="F213" s="106">
        <f t="shared" si="46"/>
        <v>334650</v>
      </c>
      <c r="G213" s="106">
        <f t="shared" si="46"/>
        <v>293323</v>
      </c>
      <c r="H213" s="226">
        <f t="shared" si="46"/>
        <v>0.77377802516098226</v>
      </c>
      <c r="I213" s="106">
        <f t="shared" si="46"/>
        <v>188</v>
      </c>
      <c r="J213" s="106">
        <f t="shared" si="46"/>
        <v>97</v>
      </c>
      <c r="K213" s="106">
        <f t="shared" si="46"/>
        <v>52</v>
      </c>
      <c r="L213" s="106">
        <f t="shared" si="46"/>
        <v>0</v>
      </c>
      <c r="M213" s="226">
        <f t="shared" si="46"/>
        <v>0</v>
      </c>
      <c r="N213" s="106">
        <f t="shared" si="46"/>
        <v>0</v>
      </c>
      <c r="O213" s="106">
        <f t="shared" si="46"/>
        <v>0</v>
      </c>
      <c r="P213" s="106">
        <f t="shared" si="46"/>
        <v>67</v>
      </c>
      <c r="Q213" s="106">
        <f t="shared" si="46"/>
        <v>6</v>
      </c>
      <c r="R213" s="106">
        <f t="shared" si="46"/>
        <v>4</v>
      </c>
      <c r="S213" s="106">
        <f t="shared" si="46"/>
        <v>936</v>
      </c>
      <c r="T213" s="106">
        <f t="shared" si="46"/>
        <v>458</v>
      </c>
      <c r="U213" s="106">
        <f t="shared" si="46"/>
        <v>0</v>
      </c>
      <c r="V213" s="106">
        <f t="shared" si="46"/>
        <v>6</v>
      </c>
      <c r="W213" s="106">
        <f t="shared" si="46"/>
        <v>3</v>
      </c>
      <c r="X213" s="106">
        <f t="shared" si="46"/>
        <v>1</v>
      </c>
      <c r="Y213" s="106">
        <f t="shared" si="46"/>
        <v>4</v>
      </c>
      <c r="Z213" s="106">
        <f t="shared" si="46"/>
        <v>11</v>
      </c>
      <c r="AA213" s="106">
        <f t="shared" si="46"/>
        <v>9</v>
      </c>
      <c r="AB213" s="106">
        <f t="shared" si="46"/>
        <v>8</v>
      </c>
      <c r="AC213" s="106">
        <f t="shared" si="46"/>
        <v>25</v>
      </c>
      <c r="AD213" s="106">
        <f t="shared" si="46"/>
        <v>3</v>
      </c>
      <c r="AE213" s="106">
        <f t="shared" si="46"/>
        <v>12</v>
      </c>
      <c r="AF213" s="106">
        <f>IF(COUNTIFS(AF200:AF212,"*Mod*"),COUNTIFS(AF200:AF212,"*Mod*"),IF(COUNTIFS(AF200:AF212,"X"),COUNTIFS(AF200:AF212,"X"),IF(COUNTIFS(AF200:AF212,"*CAPS*"),((LEN(CONCATENATE(AF200,AF201,AF202,AF203,AF204,AF205,AF206,AF207,AF208,AF209,AF210,AF211,AF212))-LEN(SUBSTITUTE(CONCATENATE(AF200,AF201,AF202,AF203,AF204,AF205,AF206,AF207,AF208,AF209,AF210,AF211,AF212),"CAPS","")))/4)+((LEN(CONCATENATE(AF200,AF201,AF202,AF203,AF204,AF205,AF206,AF207,AF208,AF209,AF210,AF211,AF212))-LEN(SUBSTITUTE(CONCATENATE(AF200,AF201,AF202,AF203,AF204,AF205,AF206,AF207,AF208,AF209,AF210,AF211,AF212),"2","")))/1),IF(COUNTIFS(AF200:AF212,"*Sede*"),((LEN(CONCATENATE(AF200,AF201,AF202,AF203,AF204,AF205,AF206,AF207,AF208,AF209,AF210,AF211,AF212))-LEN(SUBSTITUTE(CONCATENATE(AF200,AF201,AF202,AF203,AF204,AF205,AF206,AF207,AF208,AF209,AF210,AF211,AF212),"Sede","")))/4),IF(AND(COUNTIFS(AF$2,"*SB*"),COUNTIFS(AF$2,"*%*")),HLOOKUP("*4&amp;7#2*",$A$2:$AT$321,(ROW(AF213)-1),FALSE)/$E213,IF(AND(COUNTIFS(AF$2,"*SF*"),COUNTIFS(AF$2,"*%*")),HLOOKUP("*2&amp;3#9*",$A$2:$AT$321,(ROW(AF213)-1),FALSE)/$E213,IF(COUNTIF(AF$2,"*NASF SC*"),COUNTIFS(AF200:AF212,"*Mod*"),SUM(AF200:AF212))))))))</f>
        <v>0</v>
      </c>
      <c r="AG213" s="106">
        <f>IF(COUNTIFS(AG200:AG212,"*Mod*"),COUNTIFS(AG200:AG212,"*Mod*"),IF(COUNTIFS(AG200:AG212,"X"),COUNTIFS(AG200:AG212,"X"),IF(COUNTIFS(AG200:AG212,"*CAPS*"),((LEN(CONCATENATE(AG200,AG201,AG202,AG203,AG204,AG205,AG206,AG207,AG208,AG209,AG210,AG211,AG212))-LEN(SUBSTITUTE(CONCATENATE(AG200,AG201,AG202,AG203,AG204,AG205,AG206,AG207,AG208,AG209,AG210,AG211,AG212),"CAPS","")))/4)+((LEN(CONCATENATE(AG200,AG201,AG202,AG203,AG204,AG205,AG206,AG207,AG208,AG209,AG210,AG211,AG212))-LEN(SUBSTITUTE(CONCATENATE(AG200,AG201,AG202,AG203,AG204,AG205,AG206,AG207,AG208,AG209,AG210,AG211,AG212),"2","")))/1),IF(COUNTIFS(AG200:AG212,"*Sede*"),((LEN(CONCATENATE(AG200,AG201,AG202,AG203,AG204,AG205,AG206,AG207,AG208,AG209,AG210,AG211,AG212))-LEN(SUBSTITUTE(CONCATENATE(AG200,AG201,AG202,AG203,AG204,AG205,AG206,AG207,AG208,AG209,AG210,AG211,AG212),"Sede","")))/4),IF(AND(COUNTIFS(AG$2,"*SB*"),COUNTIFS(AG$2,"*%*")),HLOOKUP("*4&amp;7#2*",$A$2:$AT$321,(ROW(AG213)-1),FALSE)/$E213,IF(AND(COUNTIFS(AG$2,"*SF*"),COUNTIFS(AG$2,"*%*")),HLOOKUP("*2&amp;3#9*",$A$2:$AT$321,(ROW(AG213)-1),FALSE)/$E213,IF(COUNTIF(AG$2,"*NASF SC*"),COUNTIFS(AG200:AG212,"*Mod*"),SUM(AG200:AG212))))))))</f>
        <v>3</v>
      </c>
    </row>
    <row r="214" spans="1:33" s="38" customFormat="1" ht="13.5" thickBot="1" x14ac:dyDescent="0.25">
      <c r="A214" s="418"/>
      <c r="B214" s="392" t="s">
        <v>390</v>
      </c>
      <c r="C214" s="392"/>
      <c r="D214" s="392"/>
      <c r="E214" s="40">
        <f>E213+E199</f>
        <v>1419518</v>
      </c>
      <c r="F214" s="40">
        <f t="shared" ref="F214:I214" si="47">F213+F199</f>
        <v>1190250</v>
      </c>
      <c r="G214" s="40">
        <f t="shared" si="47"/>
        <v>1142460</v>
      </c>
      <c r="H214" s="124">
        <f>G214/E214</f>
        <v>0.80482248199741035</v>
      </c>
      <c r="I214" s="40">
        <f t="shared" si="47"/>
        <v>685</v>
      </c>
      <c r="J214" s="40">
        <f t="shared" ref="J214" si="48">J213+J199</f>
        <v>345</v>
      </c>
      <c r="K214" s="40">
        <f t="shared" ref="K214" si="49">K213+K199</f>
        <v>131</v>
      </c>
      <c r="L214" s="40">
        <f t="shared" ref="L214:N214" si="50">L213+L199</f>
        <v>0</v>
      </c>
      <c r="M214" s="124">
        <f>O214/E214</f>
        <v>0</v>
      </c>
      <c r="N214" s="40">
        <f t="shared" si="50"/>
        <v>0</v>
      </c>
      <c r="O214" s="40">
        <f t="shared" ref="O214" si="51">O213+O199</f>
        <v>0</v>
      </c>
      <c r="P214" s="40">
        <f t="shared" ref="P214" si="52">P213+P199</f>
        <v>172</v>
      </c>
      <c r="Q214" s="40">
        <f t="shared" ref="Q214" si="53">Q213+Q199</f>
        <v>6</v>
      </c>
      <c r="R214" s="40">
        <f t="shared" ref="R214" si="54">R213+R199</f>
        <v>4</v>
      </c>
      <c r="S214" s="40">
        <f t="shared" ref="S214" si="55">S213+S199</f>
        <v>3412</v>
      </c>
      <c r="T214" s="40">
        <f t="shared" ref="T214" si="56">T213+T199</f>
        <v>1316</v>
      </c>
      <c r="U214" s="40">
        <f t="shared" ref="U214" si="57">U213+U199</f>
        <v>0</v>
      </c>
      <c r="V214" s="40">
        <f t="shared" ref="V214" si="58">V213+V199</f>
        <v>9</v>
      </c>
      <c r="W214" s="40">
        <f t="shared" ref="W214" si="59">W213+W199</f>
        <v>7</v>
      </c>
      <c r="X214" s="40">
        <f t="shared" ref="X214" si="60">X213+X199</f>
        <v>2</v>
      </c>
      <c r="Y214" s="40">
        <f t="shared" ref="Y214" si="61">Y213+Y199</f>
        <v>7</v>
      </c>
      <c r="Z214" s="40">
        <f t="shared" ref="Z214" si="62">Z213+Z199</f>
        <v>13</v>
      </c>
      <c r="AA214" s="40">
        <f t="shared" ref="AA214" si="63">AA213+AA199</f>
        <v>19</v>
      </c>
      <c r="AB214" s="40">
        <f t="shared" ref="AB214" si="64">AB213+AB199</f>
        <v>14</v>
      </c>
      <c r="AC214" s="40">
        <f t="shared" ref="AC214" si="65">AC213+AC199</f>
        <v>36</v>
      </c>
      <c r="AD214" s="40">
        <f t="shared" ref="AD214" si="66">AD213+AD199</f>
        <v>6</v>
      </c>
      <c r="AE214" s="40">
        <f t="shared" ref="AE214" si="67">AE213+AE199</f>
        <v>25</v>
      </c>
      <c r="AF214" s="40">
        <f t="shared" ref="AF214" si="68">AF213+AF199</f>
        <v>1</v>
      </c>
      <c r="AG214" s="40">
        <f t="shared" ref="AG214" si="69">AG213+AG199</f>
        <v>18</v>
      </c>
    </row>
    <row r="215" spans="1:33" ht="26.25" customHeight="1" x14ac:dyDescent="0.2">
      <c r="A215" s="383" t="s">
        <v>331</v>
      </c>
      <c r="B215" s="400" t="s">
        <v>320</v>
      </c>
      <c r="C215" s="160" t="s">
        <v>308</v>
      </c>
      <c r="D215" s="198" t="s">
        <v>484</v>
      </c>
      <c r="E215" s="26">
        <f>VLOOKUP($C215,Banco!$A$3:$AZ$322,HLOOKUP(E$2,Banco!$A$1:$AZ$2,2,FALSE),FALSE)</f>
        <v>12760</v>
      </c>
      <c r="F215" s="26">
        <f>VLOOKUP($C215,Banco!$A$3:$AZ$322,HLOOKUP(F$2,Banco!$A$1:$AZ$2,2,FALSE),FALSE)</f>
        <v>20700</v>
      </c>
      <c r="G215" s="26">
        <f>VLOOKUP($C215,Banco!$A$3:$AZ$322,HLOOKUP(G$2,Banco!$A$1:$AZ$2,2,FALSE),FALSE)</f>
        <v>12760</v>
      </c>
      <c r="H215" s="113">
        <f>VLOOKUP($C215,Banco!$A$3:$AZ$322,HLOOKUP(H$2,Banco!$A$1:$AZ$2,2,FALSE),FALSE)</f>
        <v>1</v>
      </c>
      <c r="I215" s="26">
        <f>VLOOKUP($C215,Banco!$A$3:$AZ$322,HLOOKUP(I$2,Banco!$A$1:$AZ$2,2,FALSE),FALSE)</f>
        <v>6</v>
      </c>
      <c r="J215" s="26">
        <f>VLOOKUP($C215,Banco!$A$3:$AZ$322,HLOOKUP(J$2,Banco!$A$1:$AZ$2,2,FALSE),FALSE)</f>
        <v>6</v>
      </c>
      <c r="K215" s="26">
        <f>VLOOKUP($C215,Banco!$A$3:$AZ$322,HLOOKUP(K$2,Banco!$A$1:$AZ$2,2,FALSE),FALSE)</f>
        <v>3</v>
      </c>
      <c r="L215" s="26">
        <f>VLOOKUP($C215,Banco!$A$3:$AZ$322,HLOOKUP(L$2,Banco!$A$1:$AZ$2,2,FALSE),FALSE)</f>
        <v>0</v>
      </c>
      <c r="M215" s="113">
        <f>VLOOKUP($C215,Banco!$A$3:$AZ$322,HLOOKUP(M$2,Banco!$A$1:$AZ$2,2,FALSE),FALSE)</f>
        <v>0.7994</v>
      </c>
      <c r="N215" s="26">
        <f>VLOOKUP($C215,Banco!$A$3:$AZ$322,HLOOKUP(N$2,Banco!$A$1:$AZ$2,2,FALSE),FALSE)</f>
        <v>0</v>
      </c>
      <c r="O215" s="26">
        <f>VLOOKUP($C215,Banco!$A$3:$AZ$322,HLOOKUP(O$2,Banco!$A$1:$AZ$2,2,FALSE),FALSE)</f>
        <v>0</v>
      </c>
      <c r="P215" s="26">
        <f>VLOOKUP($C215,Banco!$A$3:$AZ$322,HLOOKUP(P$2,Banco!$A$1:$AZ$2,2,FALSE),FALSE)</f>
        <v>0</v>
      </c>
      <c r="Q215" s="26">
        <f>VLOOKUP($C215,Banco!$A$3:$AZ$322,HLOOKUP(Q$2,Banco!$A$1:$AZ$2,2,FALSE),FALSE)</f>
        <v>0</v>
      </c>
      <c r="R215" s="26">
        <f>VLOOKUP($C215,Banco!$A$3:$AZ$322,HLOOKUP(R$2,Banco!$A$1:$AZ$2,2,FALSE),FALSE)</f>
        <v>0</v>
      </c>
      <c r="S215" s="26">
        <f>VLOOKUP($C215,Banco!$A$3:$AZ$322,HLOOKUP(S$2,Banco!$A$1:$AZ$2,2,FALSE),FALSE)</f>
        <v>31</v>
      </c>
      <c r="T215" s="26">
        <f>VLOOKUP($C215,Banco!$A$3:$AZ$322,HLOOKUP(T$2,Banco!$A$1:$AZ$2,2,FALSE),FALSE)</f>
        <v>16</v>
      </c>
      <c r="U215" s="26" t="str">
        <f>VLOOKUP($C215,Banco!$A$3:$AZ$322,HLOOKUP(U$2,Banco!$A$1:$AZ$2,2,FALSE),FALSE)</f>
        <v>-</v>
      </c>
      <c r="V215" s="26">
        <f>VLOOKUP($C215,Banco!$A$3:$AZ$322,HLOOKUP(V$2,Banco!$A$1:$AZ$2,2,FALSE),FALSE)</f>
        <v>0</v>
      </c>
      <c r="W215" s="26">
        <f>VLOOKUP($C215,Banco!$A$3:$AZ$322,HLOOKUP(W$2,Banco!$A$1:$AZ$2,2,FALSE),FALSE)</f>
        <v>1</v>
      </c>
      <c r="X215" s="26">
        <f>VLOOKUP($C215,Banco!$A$3:$AZ$322,HLOOKUP(X$2,Banco!$A$1:$AZ$2,2,FALSE),FALSE)</f>
        <v>0</v>
      </c>
      <c r="Y215" s="86" t="str">
        <f>VLOOKUP($C215,Banco!$A$3:$AZ$322,HLOOKUP(Y$2,Banco!$A$1:$AZ$2,2,FALSE),FALSE)</f>
        <v>Ref. Içara</v>
      </c>
      <c r="Z215" s="86" t="str">
        <f>VLOOKUP($C215,Banco!$A$3:$AZ$322,HLOOKUP(Z$2,Banco!$A$1:$AZ$2,2,FALSE),FALSE)</f>
        <v>X</v>
      </c>
      <c r="AA215" s="86" t="str">
        <f>VLOOKUP($C215,Banco!$A$3:$AZ$322,HLOOKUP(AA$2,Banco!$A$1:$AZ$2,2,FALSE),FALSE)</f>
        <v>Encaminha p/ Içara</v>
      </c>
      <c r="AB215" s="86">
        <f>VLOOKUP($C215,Banco!$A$3:$AZ$322,HLOOKUP(AB$2,Banco!$A$1:$AZ$2,2,FALSE),FALSE)</f>
        <v>2</v>
      </c>
      <c r="AC215" s="86">
        <f>VLOOKUP($C215,Banco!$A$3:$AZ$322,HLOOKUP(AC$2,Banco!$A$1:$AZ$2,2,FALSE),FALSE)</f>
        <v>1</v>
      </c>
      <c r="AD215" s="86">
        <f>VLOOKUP($C215,Banco!$A$3:$AZ$322,HLOOKUP(AD$2,Banco!$A$1:$AZ$2,2,FALSE),FALSE)</f>
        <v>0</v>
      </c>
      <c r="AE215" s="86" t="str">
        <f>VLOOKUP($C215,Banco!$A$3:$AZ$322,HLOOKUP(AE$2,Banco!$A$1:$AZ$2,2,FALSE),FALSE)</f>
        <v>X</v>
      </c>
      <c r="AF215" s="86">
        <f>VLOOKUP($C215,Banco!$A$3:$AZ$322,HLOOKUP(AF$2,Banco!$A$1:$AZ$2,2,FALSE),FALSE)</f>
        <v>0</v>
      </c>
      <c r="AG215" s="86">
        <f>VLOOKUP($C215,Banco!$A$3:$AZ$322,HLOOKUP(AG$2,Banco!$A$1:$AZ$2,2,FALSE),FALSE)</f>
        <v>0</v>
      </c>
    </row>
    <row r="216" spans="1:33" x14ac:dyDescent="0.2">
      <c r="A216" s="384"/>
      <c r="B216" s="401"/>
      <c r="C216" s="161" t="s">
        <v>79</v>
      </c>
      <c r="D216" s="198" t="s">
        <v>484</v>
      </c>
      <c r="E216" s="32">
        <f>VLOOKUP($C216,Banco!$A$3:$AZ$322,HLOOKUP(E$2,Banco!$A$1:$AZ$2,2,FALSE),FALSE)</f>
        <v>16684</v>
      </c>
      <c r="F216" s="32">
        <f>VLOOKUP($C216,Banco!$A$3:$AZ$322,HLOOKUP(F$2,Banco!$A$1:$AZ$2,2,FALSE),FALSE)</f>
        <v>20700</v>
      </c>
      <c r="G216" s="32">
        <f>VLOOKUP($C216,Banco!$A$3:$AZ$322,HLOOKUP(G$2,Banco!$A$1:$AZ$2,2,FALSE),FALSE)</f>
        <v>16684</v>
      </c>
      <c r="H216" s="114">
        <f>VLOOKUP($C216,Banco!$A$3:$AZ$322,HLOOKUP(H$2,Banco!$A$1:$AZ$2,2,FALSE),FALSE)</f>
        <v>1</v>
      </c>
      <c r="I216" s="32">
        <f>VLOOKUP($C216,Banco!$A$3:$AZ$322,HLOOKUP(I$2,Banco!$A$1:$AZ$2,2,FALSE),FALSE)</f>
        <v>8</v>
      </c>
      <c r="J216" s="32">
        <f>VLOOKUP($C216,Banco!$A$3:$AZ$322,HLOOKUP(J$2,Banco!$A$1:$AZ$2,2,FALSE),FALSE)</f>
        <v>6</v>
      </c>
      <c r="K216" s="32">
        <f>VLOOKUP($C216,Banco!$A$3:$AZ$322,HLOOKUP(K$2,Banco!$A$1:$AZ$2,2,FALSE),FALSE)</f>
        <v>6</v>
      </c>
      <c r="L216" s="32">
        <f>VLOOKUP($C216,Banco!$A$3:$AZ$322,HLOOKUP(L$2,Banco!$A$1:$AZ$2,2,FALSE),FALSE)</f>
        <v>0</v>
      </c>
      <c r="M216" s="114">
        <f>VLOOKUP($C216,Banco!$A$3:$AZ$322,HLOOKUP(M$2,Banco!$A$1:$AZ$2,2,FALSE),FALSE)</f>
        <v>1</v>
      </c>
      <c r="N216" s="32">
        <f>VLOOKUP($C216,Banco!$A$3:$AZ$322,HLOOKUP(N$2,Banco!$A$1:$AZ$2,2,FALSE),FALSE)</f>
        <v>0</v>
      </c>
      <c r="O216" s="32">
        <f>VLOOKUP($C216,Banco!$A$3:$AZ$322,HLOOKUP(O$2,Banco!$A$1:$AZ$2,2,FALSE),FALSE)</f>
        <v>0</v>
      </c>
      <c r="P216" s="32">
        <f>VLOOKUP($C216,Banco!$A$3:$AZ$322,HLOOKUP(P$2,Banco!$A$1:$AZ$2,2,FALSE),FALSE)</f>
        <v>6</v>
      </c>
      <c r="Q216" s="32">
        <f>VLOOKUP($C216,Banco!$A$3:$AZ$322,HLOOKUP(Q$2,Banco!$A$1:$AZ$2,2,FALSE),FALSE)</f>
        <v>0</v>
      </c>
      <c r="R216" s="32">
        <f>VLOOKUP($C216,Banco!$A$3:$AZ$322,HLOOKUP(R$2,Banco!$A$1:$AZ$2,2,FALSE),FALSE)</f>
        <v>0</v>
      </c>
      <c r="S216" s="32">
        <f>VLOOKUP($C216,Banco!$A$3:$AZ$322,HLOOKUP(S$2,Banco!$A$1:$AZ$2,2,FALSE),FALSE)</f>
        <v>41</v>
      </c>
      <c r="T216" s="32">
        <f>VLOOKUP($C216,Banco!$A$3:$AZ$322,HLOOKUP(T$2,Banco!$A$1:$AZ$2,2,FALSE),FALSE)</f>
        <v>38</v>
      </c>
      <c r="U216" s="32" t="str">
        <f>VLOOKUP($C216,Banco!$A$3:$AZ$322,HLOOKUP(U$2,Banco!$A$1:$AZ$2,2,FALSE),FALSE)</f>
        <v>-</v>
      </c>
      <c r="V216" s="32">
        <f>VLOOKUP($C216,Banco!$A$3:$AZ$322,HLOOKUP(V$2,Banco!$A$1:$AZ$2,2,FALSE),FALSE)</f>
        <v>0</v>
      </c>
      <c r="W216" s="32">
        <f>VLOOKUP($C216,Banco!$A$3:$AZ$322,HLOOKUP(W$2,Banco!$A$1:$AZ$2,2,FALSE),FALSE)</f>
        <v>0</v>
      </c>
      <c r="X216" s="32">
        <f>VLOOKUP($C216,Banco!$A$3:$AZ$322,HLOOKUP(X$2,Banco!$A$1:$AZ$2,2,FALSE),FALSE)</f>
        <v>0</v>
      </c>
      <c r="Y216" s="80" t="str">
        <f>VLOOKUP($C216,Banco!$A$3:$AZ$322,HLOOKUP(Y$2,Banco!$A$1:$AZ$2,2,FALSE),FALSE)</f>
        <v>Ref.Urussanga</v>
      </c>
      <c r="Z216" s="80" t="str">
        <f>VLOOKUP($C216,Banco!$A$3:$AZ$322,HLOOKUP(Z$2,Banco!$A$1:$AZ$2,2,FALSE),FALSE)</f>
        <v>X</v>
      </c>
      <c r="AA216" s="80" t="str">
        <f>VLOOKUP($C216,Banco!$A$3:$AZ$322,HLOOKUP(AA$2,Banco!$A$1:$AZ$2,2,FALSE),FALSE)</f>
        <v xml:space="preserve">CAPS I </v>
      </c>
      <c r="AB216" s="80">
        <f>VLOOKUP($C216,Banco!$A$3:$AZ$322,HLOOKUP(AB$2,Banco!$A$1:$AZ$2,2,FALSE),FALSE)</f>
        <v>0</v>
      </c>
      <c r="AC216" s="80">
        <f>VLOOKUP($C216,Banco!$A$3:$AZ$322,HLOOKUP(AC$2,Banco!$A$1:$AZ$2,2,FALSE),FALSE)</f>
        <v>8</v>
      </c>
      <c r="AD216" s="80">
        <f>VLOOKUP($C216,Banco!$A$3:$AZ$322,HLOOKUP(AD$2,Banco!$A$1:$AZ$2,2,FALSE),FALSE)</f>
        <v>0</v>
      </c>
      <c r="AE216" s="80" t="str">
        <f>VLOOKUP($C216,Banco!$A$3:$AZ$322,HLOOKUP(AE$2,Banco!$A$1:$AZ$2,2,FALSE),FALSE)</f>
        <v>X</v>
      </c>
      <c r="AF216" s="80">
        <f>VLOOKUP($C216,Banco!$A$3:$AZ$322,HLOOKUP(AF$2,Banco!$A$1:$AZ$2,2,FALSE),FALSE)</f>
        <v>0</v>
      </c>
      <c r="AG216" s="80">
        <f>VLOOKUP($C216,Banco!$A$3:$AZ$322,HLOOKUP(AG$2,Banco!$A$1:$AZ$2,2,FALSE),FALSE)</f>
        <v>0</v>
      </c>
    </row>
    <row r="217" spans="1:33" ht="38.25" x14ac:dyDescent="0.2">
      <c r="A217" s="384"/>
      <c r="B217" s="401"/>
      <c r="C217" s="162" t="s">
        <v>86</v>
      </c>
      <c r="D217" s="198" t="s">
        <v>484</v>
      </c>
      <c r="E217" s="25">
        <f>VLOOKUP($C217,Banco!$A$3:$AZ$322,HLOOKUP(E$2,Banco!$A$1:$AZ$2,2,FALSE),FALSE)</f>
        <v>215186</v>
      </c>
      <c r="F217" s="25">
        <f>VLOOKUP($C217,Banco!$A$3:$AZ$322,HLOOKUP(F$2,Banco!$A$1:$AZ$2,2,FALSE),FALSE)</f>
        <v>148350</v>
      </c>
      <c r="G217" s="25">
        <f>VLOOKUP($C217,Banco!$A$3:$AZ$322,HLOOKUP(G$2,Banco!$A$1:$AZ$2,2,FALSE),FALSE)</f>
        <v>148350</v>
      </c>
      <c r="H217" s="115">
        <f>VLOOKUP($C217,Banco!$A$3:$AZ$322,HLOOKUP(H$2,Banco!$A$1:$AZ$2,2,FALSE),FALSE)</f>
        <v>0.6894035857351315</v>
      </c>
      <c r="I217" s="25">
        <f>VLOOKUP($C217,Banco!$A$3:$AZ$322,HLOOKUP(I$2,Banco!$A$1:$AZ$2,2,FALSE),FALSE)</f>
        <v>105</v>
      </c>
      <c r="J217" s="25">
        <f>VLOOKUP($C217,Banco!$A$3:$AZ$322,HLOOKUP(J$2,Banco!$A$1:$AZ$2,2,FALSE),FALSE)</f>
        <v>43</v>
      </c>
      <c r="K217" s="25">
        <f>VLOOKUP($C217,Banco!$A$3:$AZ$322,HLOOKUP(K$2,Banco!$A$1:$AZ$2,2,FALSE),FALSE)</f>
        <v>36</v>
      </c>
      <c r="L217" s="25">
        <f>VLOOKUP($C217,Banco!$A$3:$AZ$322,HLOOKUP(L$2,Banco!$A$1:$AZ$2,2,FALSE),FALSE)</f>
        <v>0</v>
      </c>
      <c r="M217" s="115">
        <f>VLOOKUP($C217,Banco!$A$3:$AZ$322,HLOOKUP(M$2,Banco!$A$1:$AZ$2,2,FALSE),FALSE)</f>
        <v>0.57150000000000001</v>
      </c>
      <c r="N217" s="25">
        <f>VLOOKUP($C217,Banco!$A$3:$AZ$322,HLOOKUP(N$2,Banco!$A$1:$AZ$2,2,FALSE),FALSE)</f>
        <v>0</v>
      </c>
      <c r="O217" s="25">
        <f>VLOOKUP($C217,Banco!$A$3:$AZ$322,HLOOKUP(O$2,Banco!$A$1:$AZ$2,2,FALSE),FALSE)</f>
        <v>0</v>
      </c>
      <c r="P217" s="25">
        <f>VLOOKUP($C217,Banco!$A$3:$AZ$322,HLOOKUP(P$2,Banco!$A$1:$AZ$2,2,FALSE),FALSE)</f>
        <v>34</v>
      </c>
      <c r="Q217" s="25">
        <f>VLOOKUP($C217,Banco!$A$3:$AZ$322,HLOOKUP(Q$2,Banco!$A$1:$AZ$2,2,FALSE),FALSE)</f>
        <v>0</v>
      </c>
      <c r="R217" s="25">
        <f>VLOOKUP($C217,Banco!$A$3:$AZ$322,HLOOKUP(R$2,Banco!$A$1:$AZ$2,2,FALSE),FALSE)</f>
        <v>0</v>
      </c>
      <c r="S217" s="25">
        <f>VLOOKUP($C217,Banco!$A$3:$AZ$322,HLOOKUP(S$2,Banco!$A$1:$AZ$2,2,FALSE),FALSE)</f>
        <v>523</v>
      </c>
      <c r="T217" s="25">
        <f>VLOOKUP($C217,Banco!$A$3:$AZ$322,HLOOKUP(T$2,Banco!$A$1:$AZ$2,2,FALSE),FALSE)</f>
        <v>209</v>
      </c>
      <c r="U217" s="25" t="str">
        <f>VLOOKUP($C217,Banco!$A$3:$AZ$322,HLOOKUP(U$2,Banco!$A$1:$AZ$2,2,FALSE),FALSE)</f>
        <v>-</v>
      </c>
      <c r="V217" s="25">
        <f>VLOOKUP($C217,Banco!$A$3:$AZ$322,HLOOKUP(V$2,Banco!$A$1:$AZ$2,2,FALSE),FALSE)</f>
        <v>5</v>
      </c>
      <c r="W217" s="25">
        <f>VLOOKUP($C217,Banco!$A$3:$AZ$322,HLOOKUP(W$2,Banco!$A$1:$AZ$2,2,FALSE),FALSE)</f>
        <v>0</v>
      </c>
      <c r="X217" s="25">
        <f>VLOOKUP($C217,Banco!$A$3:$AZ$322,HLOOKUP(X$2,Banco!$A$1:$AZ$2,2,FALSE),FALSE)</f>
        <v>0</v>
      </c>
      <c r="Y217" s="79" t="str">
        <f>VLOOKUP($C217,Banco!$A$3:$AZ$322,HLOOKUP(Y$2,Banco!$A$1:$AZ$2,2,FALSE),FALSE)</f>
        <v>Sede Criciuma</v>
      </c>
      <c r="Z217" s="79" t="str">
        <f>VLOOKUP($C217,Banco!$A$3:$AZ$322,HLOOKUP(Z$2,Banco!$A$1:$AZ$2,2,FALSE),FALSE)</f>
        <v>X</v>
      </c>
      <c r="AA217" s="79" t="str">
        <f>VLOOKUP($C217,Banco!$A$3:$AZ$322,HLOOKUP(AA$2,Banco!$A$1:$AZ$2,2,FALSE),FALSE)</f>
        <v>CAPS II, CAPS ad, CAPS III e CAPS i</v>
      </c>
      <c r="AB217" s="79">
        <f>VLOOKUP($C217,Banco!$A$3:$AZ$322,HLOOKUP(AB$2,Banco!$A$1:$AZ$2,2,FALSE),FALSE)</f>
        <v>0</v>
      </c>
      <c r="AC217" s="79">
        <f>VLOOKUP($C217,Banco!$A$3:$AZ$322,HLOOKUP(AC$2,Banco!$A$1:$AZ$2,2,FALSE),FALSE)</f>
        <v>1</v>
      </c>
      <c r="AD217" s="79">
        <f>VLOOKUP($C217,Banco!$A$3:$AZ$322,HLOOKUP(AD$2,Banco!$A$1:$AZ$2,2,FALSE),FALSE)</f>
        <v>0</v>
      </c>
      <c r="AE217" s="79" t="str">
        <f>VLOOKUP($C217,Banco!$A$3:$AZ$322,HLOOKUP(AE$2,Banco!$A$1:$AZ$2,2,FALSE),FALSE)</f>
        <v>X</v>
      </c>
      <c r="AF217" s="79" t="str">
        <f>VLOOKUP($C217,Banco!$A$3:$AZ$322,HLOOKUP(AF$2,Banco!$A$1:$AZ$2,2,FALSE),FALSE)</f>
        <v>Mod II</v>
      </c>
      <c r="AG217" s="79">
        <f>VLOOKUP($C217,Banco!$A$3:$AZ$322,HLOOKUP(AG$2,Banco!$A$1:$AZ$2,2,FALSE),FALSE)</f>
        <v>0</v>
      </c>
    </row>
    <row r="218" spans="1:33" x14ac:dyDescent="0.2">
      <c r="A218" s="384"/>
      <c r="B218" s="401"/>
      <c r="C218" s="161" t="s">
        <v>101</v>
      </c>
      <c r="D218" s="198" t="s">
        <v>484</v>
      </c>
      <c r="E218" s="32">
        <f>VLOOKUP($C218,Banco!$A$3:$AZ$322,HLOOKUP(E$2,Banco!$A$1:$AZ$2,2,FALSE),FALSE)</f>
        <v>26793</v>
      </c>
      <c r="F218" s="32">
        <f>VLOOKUP($C218,Banco!$A$3:$AZ$322,HLOOKUP(F$2,Banco!$A$1:$AZ$2,2,FALSE),FALSE)</f>
        <v>27600</v>
      </c>
      <c r="G218" s="32">
        <f>VLOOKUP($C218,Banco!$A$3:$AZ$322,HLOOKUP(G$2,Banco!$A$1:$AZ$2,2,FALSE),FALSE)</f>
        <v>26793</v>
      </c>
      <c r="H218" s="114">
        <f>VLOOKUP($C218,Banco!$A$3:$AZ$322,HLOOKUP(H$2,Banco!$A$1:$AZ$2,2,FALSE),FALSE)</f>
        <v>1</v>
      </c>
      <c r="I218" s="32">
        <f>VLOOKUP($C218,Banco!$A$3:$AZ$322,HLOOKUP(I$2,Banco!$A$1:$AZ$2,2,FALSE),FALSE)</f>
        <v>13</v>
      </c>
      <c r="J218" s="32">
        <f>VLOOKUP($C218,Banco!$A$3:$AZ$322,HLOOKUP(J$2,Banco!$A$1:$AZ$2,2,FALSE),FALSE)</f>
        <v>8</v>
      </c>
      <c r="K218" s="32">
        <f>VLOOKUP($C218,Banco!$A$3:$AZ$322,HLOOKUP(K$2,Banco!$A$1:$AZ$2,2,FALSE),FALSE)</f>
        <v>7</v>
      </c>
      <c r="L218" s="32">
        <f>VLOOKUP($C218,Banco!$A$3:$AZ$322,HLOOKUP(L$2,Banco!$A$1:$AZ$2,2,FALSE),FALSE)</f>
        <v>0</v>
      </c>
      <c r="M218" s="114">
        <f>VLOOKUP($C218,Banco!$A$3:$AZ$322,HLOOKUP(M$2,Banco!$A$1:$AZ$2,2,FALSE),FALSE)</f>
        <v>0.88749999999999996</v>
      </c>
      <c r="N218" s="32">
        <f>VLOOKUP($C218,Banco!$A$3:$AZ$322,HLOOKUP(N$2,Banco!$A$1:$AZ$2,2,FALSE),FALSE)</f>
        <v>0</v>
      </c>
      <c r="O218" s="32">
        <f>VLOOKUP($C218,Banco!$A$3:$AZ$322,HLOOKUP(O$2,Banco!$A$1:$AZ$2,2,FALSE),FALSE)</f>
        <v>0</v>
      </c>
      <c r="P218" s="32">
        <f>VLOOKUP($C218,Banco!$A$3:$AZ$322,HLOOKUP(P$2,Banco!$A$1:$AZ$2,2,FALSE),FALSE)</f>
        <v>8</v>
      </c>
      <c r="Q218" s="32">
        <f>VLOOKUP($C218,Banco!$A$3:$AZ$322,HLOOKUP(Q$2,Banco!$A$1:$AZ$2,2,FALSE),FALSE)</f>
        <v>0</v>
      </c>
      <c r="R218" s="32">
        <f>VLOOKUP($C218,Banco!$A$3:$AZ$322,HLOOKUP(R$2,Banco!$A$1:$AZ$2,2,FALSE),FALSE)</f>
        <v>0</v>
      </c>
      <c r="S218" s="32">
        <f>VLOOKUP($C218,Banco!$A$3:$AZ$322,HLOOKUP(S$2,Banco!$A$1:$AZ$2,2,FALSE),FALSE)</f>
        <v>64</v>
      </c>
      <c r="T218" s="32">
        <f>VLOOKUP($C218,Banco!$A$3:$AZ$322,HLOOKUP(T$2,Banco!$A$1:$AZ$2,2,FALSE),FALSE)</f>
        <v>0</v>
      </c>
      <c r="U218" s="32" t="str">
        <f>VLOOKUP($C218,Banco!$A$3:$AZ$322,HLOOKUP(U$2,Banco!$A$1:$AZ$2,2,FALSE),FALSE)</f>
        <v>-</v>
      </c>
      <c r="V218" s="32">
        <f>VLOOKUP($C218,Banco!$A$3:$AZ$322,HLOOKUP(V$2,Banco!$A$1:$AZ$2,2,FALSE),FALSE)</f>
        <v>0</v>
      </c>
      <c r="W218" s="32">
        <f>VLOOKUP($C218,Banco!$A$3:$AZ$322,HLOOKUP(W$2,Banco!$A$1:$AZ$2,2,FALSE),FALSE)</f>
        <v>0</v>
      </c>
      <c r="X218" s="32">
        <f>VLOOKUP($C218,Banco!$A$3:$AZ$322,HLOOKUP(X$2,Banco!$A$1:$AZ$2,2,FALSE),FALSE)</f>
        <v>0</v>
      </c>
      <c r="Y218" s="80" t="str">
        <f>VLOOKUP($C218,Banco!$A$3:$AZ$322,HLOOKUP(Y$2,Banco!$A$1:$AZ$2,2,FALSE),FALSE)</f>
        <v>Ref. Içara</v>
      </c>
      <c r="Z218" s="80" t="str">
        <f>VLOOKUP($C218,Banco!$A$3:$AZ$322,HLOOKUP(Z$2,Banco!$A$1:$AZ$2,2,FALSE),FALSE)</f>
        <v>X</v>
      </c>
      <c r="AA218" s="80" t="str">
        <f>VLOOKUP($C218,Banco!$A$3:$AZ$322,HLOOKUP(AA$2,Banco!$A$1:$AZ$2,2,FALSE),FALSE)</f>
        <v>CAPS I</v>
      </c>
      <c r="AB218" s="80">
        <f>VLOOKUP($C218,Banco!$A$3:$AZ$322,HLOOKUP(AB$2,Banco!$A$1:$AZ$2,2,FALSE),FALSE)</f>
        <v>1</v>
      </c>
      <c r="AC218" s="80">
        <f>VLOOKUP($C218,Banco!$A$3:$AZ$322,HLOOKUP(AC$2,Banco!$A$1:$AZ$2,2,FALSE),FALSE)</f>
        <v>2</v>
      </c>
      <c r="AD218" s="80">
        <f>VLOOKUP($C218,Banco!$A$3:$AZ$322,HLOOKUP(AD$2,Banco!$A$1:$AZ$2,2,FALSE),FALSE)</f>
        <v>0</v>
      </c>
      <c r="AE218" s="80" t="str">
        <f>VLOOKUP($C218,Banco!$A$3:$AZ$322,HLOOKUP(AE$2,Banco!$A$1:$AZ$2,2,FALSE),FALSE)</f>
        <v>X</v>
      </c>
      <c r="AF218" s="80">
        <f>VLOOKUP($C218,Banco!$A$3:$AZ$322,HLOOKUP(AF$2,Banco!$A$1:$AZ$2,2,FALSE),FALSE)</f>
        <v>0</v>
      </c>
      <c r="AG218" s="80">
        <f>VLOOKUP($C218,Banco!$A$3:$AZ$322,HLOOKUP(AG$2,Banco!$A$1:$AZ$2,2,FALSE),FALSE)</f>
        <v>0</v>
      </c>
    </row>
    <row r="219" spans="1:33" ht="28.5" customHeight="1" x14ac:dyDescent="0.2">
      <c r="A219" s="384"/>
      <c r="B219" s="401"/>
      <c r="C219" s="162" t="s">
        <v>119</v>
      </c>
      <c r="D219" s="198" t="s">
        <v>484</v>
      </c>
      <c r="E219" s="25">
        <f>VLOOKUP($C219,Banco!$A$3:$AZ$322,HLOOKUP(E$2,Banco!$A$1:$AZ$2,2,FALSE),FALSE)</f>
        <v>56421</v>
      </c>
      <c r="F219" s="25">
        <f>VLOOKUP($C219,Banco!$A$3:$AZ$322,HLOOKUP(F$2,Banco!$A$1:$AZ$2,2,FALSE),FALSE)</f>
        <v>65550</v>
      </c>
      <c r="G219" s="25">
        <f>VLOOKUP($C219,Banco!$A$3:$AZ$322,HLOOKUP(G$2,Banco!$A$1:$AZ$2,2,FALSE),FALSE)</f>
        <v>56421</v>
      </c>
      <c r="H219" s="115">
        <f>VLOOKUP($C219,Banco!$A$3:$AZ$322,HLOOKUP(H$2,Banco!$A$1:$AZ$2,2,FALSE),FALSE)</f>
        <v>1</v>
      </c>
      <c r="I219" s="25">
        <f>VLOOKUP($C219,Banco!$A$3:$AZ$322,HLOOKUP(I$2,Banco!$A$1:$AZ$2,2,FALSE),FALSE)</f>
        <v>27</v>
      </c>
      <c r="J219" s="25">
        <f>VLOOKUP($C219,Banco!$A$3:$AZ$322,HLOOKUP(J$2,Banco!$A$1:$AZ$2,2,FALSE),FALSE)</f>
        <v>19</v>
      </c>
      <c r="K219" s="25">
        <f>VLOOKUP($C219,Banco!$A$3:$AZ$322,HLOOKUP(K$2,Banco!$A$1:$AZ$2,2,FALSE),FALSE)</f>
        <v>4</v>
      </c>
      <c r="L219" s="25">
        <f>VLOOKUP($C219,Banco!$A$3:$AZ$322,HLOOKUP(L$2,Banco!$A$1:$AZ$2,2,FALSE),FALSE)</f>
        <v>0</v>
      </c>
      <c r="M219" s="115">
        <f>VLOOKUP($C219,Banco!$A$3:$AZ$322,HLOOKUP(M$2,Banco!$A$1:$AZ$2,2,FALSE),FALSE)</f>
        <v>0.96099999999999997</v>
      </c>
      <c r="N219" s="25">
        <f>VLOOKUP($C219,Banco!$A$3:$AZ$322,HLOOKUP(N$2,Banco!$A$1:$AZ$2,2,FALSE),FALSE)</f>
        <v>0</v>
      </c>
      <c r="O219" s="25">
        <f>VLOOKUP($C219,Banco!$A$3:$AZ$322,HLOOKUP(O$2,Banco!$A$1:$AZ$2,2,FALSE),FALSE)</f>
        <v>0</v>
      </c>
      <c r="P219" s="25">
        <f>VLOOKUP($C219,Banco!$A$3:$AZ$322,HLOOKUP(P$2,Banco!$A$1:$AZ$2,2,FALSE),FALSE)</f>
        <v>19</v>
      </c>
      <c r="Q219" s="25">
        <f>VLOOKUP($C219,Banco!$A$3:$AZ$322,HLOOKUP(Q$2,Banco!$A$1:$AZ$2,2,FALSE),FALSE)</f>
        <v>0</v>
      </c>
      <c r="R219" s="25">
        <f>VLOOKUP($C219,Banco!$A$3:$AZ$322,HLOOKUP(R$2,Banco!$A$1:$AZ$2,2,FALSE),FALSE)</f>
        <v>0</v>
      </c>
      <c r="S219" s="25">
        <f>VLOOKUP($C219,Banco!$A$3:$AZ$322,HLOOKUP(S$2,Banco!$A$1:$AZ$2,2,FALSE),FALSE)</f>
        <v>135</v>
      </c>
      <c r="T219" s="25">
        <f>VLOOKUP($C219,Banco!$A$3:$AZ$322,HLOOKUP(T$2,Banco!$A$1:$AZ$2,2,FALSE),FALSE)</f>
        <v>68</v>
      </c>
      <c r="U219" s="25" t="str">
        <f>VLOOKUP($C219,Banco!$A$3:$AZ$322,HLOOKUP(U$2,Banco!$A$1:$AZ$2,2,FALSE),FALSE)</f>
        <v>-</v>
      </c>
      <c r="V219" s="25">
        <f>VLOOKUP($C219,Banco!$A$3:$AZ$322,HLOOKUP(V$2,Banco!$A$1:$AZ$2,2,FALSE),FALSE)</f>
        <v>1</v>
      </c>
      <c r="W219" s="25">
        <f>VLOOKUP($C219,Banco!$A$3:$AZ$322,HLOOKUP(W$2,Banco!$A$1:$AZ$2,2,FALSE),FALSE)</f>
        <v>0</v>
      </c>
      <c r="X219" s="25">
        <f>VLOOKUP($C219,Banco!$A$3:$AZ$322,HLOOKUP(X$2,Banco!$A$1:$AZ$2,2,FALSE),FALSE)</f>
        <v>0</v>
      </c>
      <c r="Y219" s="79" t="str">
        <f>VLOOKUP($C219,Banco!$A$3:$AZ$322,HLOOKUP(Y$2,Banco!$A$1:$AZ$2,2,FALSE),FALSE)</f>
        <v>Sede Içara</v>
      </c>
      <c r="Z219" s="79" t="str">
        <f>VLOOKUP($C219,Banco!$A$3:$AZ$322,HLOOKUP(Z$2,Banco!$A$1:$AZ$2,2,FALSE),FALSE)</f>
        <v>X</v>
      </c>
      <c r="AA219" s="325" t="str">
        <f>VLOOKUP($C219,Banco!$A$3:$AZ$322,HLOOKUP(AA$2,Banco!$A$1:$AZ$2,2,FALSE),FALSE)</f>
        <v>CAPS I - Microrregional</v>
      </c>
      <c r="AB219" s="79">
        <f>VLOOKUP($C219,Banco!$A$3:$AZ$322,HLOOKUP(AB$2,Banco!$A$1:$AZ$2,2,FALSE),FALSE)</f>
        <v>0</v>
      </c>
      <c r="AC219" s="79">
        <f>VLOOKUP($C219,Banco!$A$3:$AZ$322,HLOOKUP(AC$2,Banco!$A$1:$AZ$2,2,FALSE),FALSE)</f>
        <v>0</v>
      </c>
      <c r="AD219" s="79">
        <f>VLOOKUP($C219,Banco!$A$3:$AZ$322,HLOOKUP(AD$2,Banco!$A$1:$AZ$2,2,FALSE),FALSE)</f>
        <v>0</v>
      </c>
      <c r="AE219" s="79" t="str">
        <f>VLOOKUP($C219,Banco!$A$3:$AZ$322,HLOOKUP(AE$2,Banco!$A$1:$AZ$2,2,FALSE),FALSE)</f>
        <v>X</v>
      </c>
      <c r="AF219" s="79">
        <f>VLOOKUP($C219,Banco!$A$3:$AZ$322,HLOOKUP(AF$2,Banco!$A$1:$AZ$2,2,FALSE),FALSE)</f>
        <v>0</v>
      </c>
      <c r="AG219" s="79">
        <f>VLOOKUP($C219,Banco!$A$3:$AZ$322,HLOOKUP(AG$2,Banco!$A$1:$AZ$2,2,FALSE),FALSE)</f>
        <v>0</v>
      </c>
    </row>
    <row r="220" spans="1:33" ht="29.25" customHeight="1" x14ac:dyDescent="0.2">
      <c r="A220" s="384"/>
      <c r="B220" s="401"/>
      <c r="C220" s="161" t="s">
        <v>155</v>
      </c>
      <c r="D220" s="198" t="s">
        <v>484</v>
      </c>
      <c r="E220" s="32">
        <f>VLOOKUP($C220,Banco!$A$3:$AZ$322,HLOOKUP(E$2,Banco!$A$1:$AZ$2,2,FALSE),FALSE)</f>
        <v>15244</v>
      </c>
      <c r="F220" s="32">
        <f>VLOOKUP($C220,Banco!$A$3:$AZ$322,HLOOKUP(F$2,Banco!$A$1:$AZ$2,2,FALSE),FALSE)</f>
        <v>20700</v>
      </c>
      <c r="G220" s="32">
        <f>VLOOKUP($C220,Banco!$A$3:$AZ$322,HLOOKUP(G$2,Banco!$A$1:$AZ$2,2,FALSE),FALSE)</f>
        <v>15244</v>
      </c>
      <c r="H220" s="114">
        <f>VLOOKUP($C220,Banco!$A$3:$AZ$322,HLOOKUP(H$2,Banco!$A$1:$AZ$2,2,FALSE),FALSE)</f>
        <v>1</v>
      </c>
      <c r="I220" s="32">
        <f>VLOOKUP($C220,Banco!$A$3:$AZ$322,HLOOKUP(I$2,Banco!$A$1:$AZ$2,2,FALSE),FALSE)</f>
        <v>8</v>
      </c>
      <c r="J220" s="32">
        <f>VLOOKUP($C220,Banco!$A$3:$AZ$322,HLOOKUP(J$2,Banco!$A$1:$AZ$2,2,FALSE),FALSE)</f>
        <v>6</v>
      </c>
      <c r="K220" s="32">
        <f>VLOOKUP($C220,Banco!$A$3:$AZ$322,HLOOKUP(K$2,Banco!$A$1:$AZ$2,2,FALSE),FALSE)</f>
        <v>6</v>
      </c>
      <c r="L220" s="32">
        <f>VLOOKUP($C220,Banco!$A$3:$AZ$322,HLOOKUP(L$2,Banco!$A$1:$AZ$2,2,FALSE),FALSE)</f>
        <v>0</v>
      </c>
      <c r="M220" s="114">
        <f>VLOOKUP($C220,Banco!$A$3:$AZ$322,HLOOKUP(M$2,Banco!$A$1:$AZ$2,2,FALSE),FALSE)</f>
        <v>1</v>
      </c>
      <c r="N220" s="32">
        <f>VLOOKUP($C220,Banco!$A$3:$AZ$322,HLOOKUP(N$2,Banco!$A$1:$AZ$2,2,FALSE),FALSE)</f>
        <v>0</v>
      </c>
      <c r="O220" s="32">
        <f>VLOOKUP($C220,Banco!$A$3:$AZ$322,HLOOKUP(O$2,Banco!$A$1:$AZ$2,2,FALSE),FALSE)</f>
        <v>0</v>
      </c>
      <c r="P220" s="32">
        <f>VLOOKUP($C220,Banco!$A$3:$AZ$322,HLOOKUP(P$2,Banco!$A$1:$AZ$2,2,FALSE),FALSE)</f>
        <v>6</v>
      </c>
      <c r="Q220" s="32">
        <f>VLOOKUP($C220,Banco!$A$3:$AZ$322,HLOOKUP(Q$2,Banco!$A$1:$AZ$2,2,FALSE),FALSE)</f>
        <v>0</v>
      </c>
      <c r="R220" s="32">
        <f>VLOOKUP($C220,Banco!$A$3:$AZ$322,HLOOKUP(R$2,Banco!$A$1:$AZ$2,2,FALSE),FALSE)</f>
        <v>0</v>
      </c>
      <c r="S220" s="32">
        <f>VLOOKUP($C220,Banco!$A$3:$AZ$322,HLOOKUP(S$2,Banco!$A$1:$AZ$2,2,FALSE),FALSE)</f>
        <v>38</v>
      </c>
      <c r="T220" s="32">
        <f>VLOOKUP($C220,Banco!$A$3:$AZ$322,HLOOKUP(T$2,Banco!$A$1:$AZ$2,2,FALSE),FALSE)</f>
        <v>36</v>
      </c>
      <c r="U220" s="32" t="str">
        <f>VLOOKUP($C220,Banco!$A$3:$AZ$322,HLOOKUP(U$2,Banco!$A$1:$AZ$2,2,FALSE),FALSE)</f>
        <v>-</v>
      </c>
      <c r="V220" s="32">
        <f>VLOOKUP($C220,Banco!$A$3:$AZ$322,HLOOKUP(V$2,Banco!$A$1:$AZ$2,2,FALSE),FALSE)</f>
        <v>0</v>
      </c>
      <c r="W220" s="32">
        <f>VLOOKUP($C220,Banco!$A$3:$AZ$322,HLOOKUP(W$2,Banco!$A$1:$AZ$2,2,FALSE),FALSE)</f>
        <v>0</v>
      </c>
      <c r="X220" s="32">
        <f>VLOOKUP($C220,Banco!$A$3:$AZ$322,HLOOKUP(X$2,Banco!$A$1:$AZ$2,2,FALSE),FALSE)</f>
        <v>0</v>
      </c>
      <c r="Y220" s="80" t="str">
        <f>VLOOKUP($C220,Banco!$A$3:$AZ$322,HLOOKUP(Y$2,Banco!$A$1:$AZ$2,2,FALSE),FALSE)</f>
        <v>Ref. Urussanga</v>
      </c>
      <c r="Z220" s="80">
        <f>VLOOKUP($C220,Banco!$A$3:$AZ$322,HLOOKUP(Z$2,Banco!$A$1:$AZ$2,2,FALSE),FALSE)</f>
        <v>0</v>
      </c>
      <c r="AA220" s="329" t="str">
        <f>VLOOKUP($C220,Banco!$A$3:$AZ$322,HLOOKUP(AA$2,Banco!$A$1:$AZ$2,2,FALSE),FALSE)</f>
        <v>CAPS I - Microrregional</v>
      </c>
      <c r="AB220" s="80">
        <f>VLOOKUP($C220,Banco!$A$3:$AZ$322,HLOOKUP(AB$2,Banco!$A$1:$AZ$2,2,FALSE),FALSE)</f>
        <v>0</v>
      </c>
      <c r="AC220" s="80">
        <f>VLOOKUP($C220,Banco!$A$3:$AZ$322,HLOOKUP(AC$2,Banco!$A$1:$AZ$2,2,FALSE),FALSE)</f>
        <v>0</v>
      </c>
      <c r="AD220" s="80">
        <f>VLOOKUP($C220,Banco!$A$3:$AZ$322,HLOOKUP(AD$2,Banco!$A$1:$AZ$2,2,FALSE),FALSE)</f>
        <v>0</v>
      </c>
      <c r="AE220" s="80" t="str">
        <f>VLOOKUP($C220,Banco!$A$3:$AZ$322,HLOOKUP(AE$2,Banco!$A$1:$AZ$2,2,FALSE),FALSE)</f>
        <v>X</v>
      </c>
      <c r="AF220" s="80">
        <f>VLOOKUP($C220,Banco!$A$3:$AZ$322,HLOOKUP(AF$2,Banco!$A$1:$AZ$2,2,FALSE),FALSE)</f>
        <v>0</v>
      </c>
      <c r="AG220" s="80">
        <f>VLOOKUP($C220,Banco!$A$3:$AZ$322,HLOOKUP(AG$2,Banco!$A$1:$AZ$2,2,FALSE),FALSE)</f>
        <v>0</v>
      </c>
    </row>
    <row r="221" spans="1:33" x14ac:dyDescent="0.2">
      <c r="A221" s="384"/>
      <c r="B221" s="401"/>
      <c r="C221" s="162" t="s">
        <v>177</v>
      </c>
      <c r="D221" s="198" t="s">
        <v>484</v>
      </c>
      <c r="E221" s="25">
        <f>VLOOKUP($C221,Banco!$A$3:$AZ$322,HLOOKUP(E$2,Banco!$A$1:$AZ$2,2,FALSE),FALSE)</f>
        <v>17796</v>
      </c>
      <c r="F221" s="25">
        <f>VLOOKUP($C221,Banco!$A$3:$AZ$322,HLOOKUP(F$2,Banco!$A$1:$AZ$2,2,FALSE),FALSE)</f>
        <v>24150</v>
      </c>
      <c r="G221" s="25">
        <f>VLOOKUP($C221,Banco!$A$3:$AZ$322,HLOOKUP(G$2,Banco!$A$1:$AZ$2,2,FALSE),FALSE)</f>
        <v>17796</v>
      </c>
      <c r="H221" s="115">
        <f>VLOOKUP($C221,Banco!$A$3:$AZ$322,HLOOKUP(H$2,Banco!$A$1:$AZ$2,2,FALSE),FALSE)</f>
        <v>1</v>
      </c>
      <c r="I221" s="25">
        <f>VLOOKUP($C221,Banco!$A$3:$AZ$322,HLOOKUP(I$2,Banco!$A$1:$AZ$2,2,FALSE),FALSE)</f>
        <v>9</v>
      </c>
      <c r="J221" s="25">
        <f>VLOOKUP($C221,Banco!$A$3:$AZ$322,HLOOKUP(J$2,Banco!$A$1:$AZ$2,2,FALSE),FALSE)</f>
        <v>7</v>
      </c>
      <c r="K221" s="25">
        <f>VLOOKUP($C221,Banco!$A$3:$AZ$322,HLOOKUP(K$2,Banco!$A$1:$AZ$2,2,FALSE),FALSE)</f>
        <v>3</v>
      </c>
      <c r="L221" s="25">
        <f>VLOOKUP($C221,Banco!$A$3:$AZ$322,HLOOKUP(L$2,Banco!$A$1:$AZ$2,2,FALSE),FALSE)</f>
        <v>0</v>
      </c>
      <c r="M221" s="115">
        <f>VLOOKUP($C221,Banco!$A$3:$AZ$322,HLOOKUP(M$2,Banco!$A$1:$AZ$2,2,FALSE),FALSE)</f>
        <v>0.5766</v>
      </c>
      <c r="N221" s="25">
        <f>VLOOKUP($C221,Banco!$A$3:$AZ$322,HLOOKUP(N$2,Banco!$A$1:$AZ$2,2,FALSE),FALSE)</f>
        <v>0</v>
      </c>
      <c r="O221" s="25">
        <f>VLOOKUP($C221,Banco!$A$3:$AZ$322,HLOOKUP(O$2,Banco!$A$1:$AZ$2,2,FALSE),FALSE)</f>
        <v>0</v>
      </c>
      <c r="P221" s="25">
        <f>VLOOKUP($C221,Banco!$A$3:$AZ$322,HLOOKUP(P$2,Banco!$A$1:$AZ$2,2,FALSE),FALSE)</f>
        <v>6</v>
      </c>
      <c r="Q221" s="25">
        <f>VLOOKUP($C221,Banco!$A$3:$AZ$322,HLOOKUP(Q$2,Banco!$A$1:$AZ$2,2,FALSE),FALSE)</f>
        <v>0</v>
      </c>
      <c r="R221" s="25">
        <f>VLOOKUP($C221,Banco!$A$3:$AZ$322,HLOOKUP(R$2,Banco!$A$1:$AZ$2,2,FALSE),FALSE)</f>
        <v>0</v>
      </c>
      <c r="S221" s="25">
        <f>VLOOKUP($C221,Banco!$A$3:$AZ$322,HLOOKUP(S$2,Banco!$A$1:$AZ$2,2,FALSE),FALSE)</f>
        <v>43</v>
      </c>
      <c r="T221" s="25">
        <f>VLOOKUP($C221,Banco!$A$3:$AZ$322,HLOOKUP(T$2,Banco!$A$1:$AZ$2,2,FALSE),FALSE)</f>
        <v>30</v>
      </c>
      <c r="U221" s="25" t="str">
        <f>VLOOKUP($C221,Banco!$A$3:$AZ$322,HLOOKUP(U$2,Banco!$A$1:$AZ$2,2,FALSE),FALSE)</f>
        <v>-</v>
      </c>
      <c r="V221" s="25">
        <f>VLOOKUP($C221,Banco!$A$3:$AZ$322,HLOOKUP(V$2,Banco!$A$1:$AZ$2,2,FALSE),FALSE)</f>
        <v>1</v>
      </c>
      <c r="W221" s="25">
        <f>VLOOKUP($C221,Banco!$A$3:$AZ$322,HLOOKUP(W$2,Banco!$A$1:$AZ$2,2,FALSE),FALSE)</f>
        <v>0</v>
      </c>
      <c r="X221" s="25">
        <f>VLOOKUP($C221,Banco!$A$3:$AZ$322,HLOOKUP(X$2,Banco!$A$1:$AZ$2,2,FALSE),FALSE)</f>
        <v>0</v>
      </c>
      <c r="Y221" s="79" t="str">
        <f>VLOOKUP($C221,Banco!$A$3:$AZ$322,HLOOKUP(Y$2,Banco!$A$1:$AZ$2,2,FALSE),FALSE)</f>
        <v>Ref. Içara</v>
      </c>
      <c r="Z221" s="79">
        <f>VLOOKUP($C221,Banco!$A$3:$AZ$322,HLOOKUP(Z$2,Banco!$A$1:$AZ$2,2,FALSE),FALSE)</f>
        <v>0</v>
      </c>
      <c r="AA221" s="79" t="str">
        <f>VLOOKUP($C221,Banco!$A$3:$AZ$322,HLOOKUP(AA$2,Banco!$A$1:$AZ$2,2,FALSE),FALSE)</f>
        <v>CAPS I</v>
      </c>
      <c r="AB221" s="79">
        <f>VLOOKUP($C221,Banco!$A$3:$AZ$322,HLOOKUP(AB$2,Banco!$A$1:$AZ$2,2,FALSE),FALSE)</f>
        <v>0</v>
      </c>
      <c r="AC221" s="79">
        <f>VLOOKUP($C221,Banco!$A$3:$AZ$322,HLOOKUP(AC$2,Banco!$A$1:$AZ$2,2,FALSE),FALSE)</f>
        <v>0</v>
      </c>
      <c r="AD221" s="79">
        <f>VLOOKUP($C221,Banco!$A$3:$AZ$322,HLOOKUP(AD$2,Banco!$A$1:$AZ$2,2,FALSE),FALSE)</f>
        <v>0</v>
      </c>
      <c r="AE221" s="79" t="str">
        <f>VLOOKUP($C221,Banco!$A$3:$AZ$322,HLOOKUP(AE$2,Banco!$A$1:$AZ$2,2,FALSE),FALSE)</f>
        <v>X</v>
      </c>
      <c r="AF221" s="79">
        <f>VLOOKUP($C221,Banco!$A$3:$AZ$322,HLOOKUP(AF$2,Banco!$A$1:$AZ$2,2,FALSE),FALSE)</f>
        <v>0</v>
      </c>
      <c r="AG221" s="79">
        <f>VLOOKUP($C221,Banco!$A$3:$AZ$322,HLOOKUP(AG$2,Banco!$A$1:$AZ$2,2,FALSE),FALSE)</f>
        <v>0</v>
      </c>
    </row>
    <row r="222" spans="1:33" ht="25.5" x14ac:dyDescent="0.2">
      <c r="A222" s="384"/>
      <c r="B222" s="401"/>
      <c r="C222" s="161" t="s">
        <v>183</v>
      </c>
      <c r="D222" s="198" t="s">
        <v>484</v>
      </c>
      <c r="E222" s="32">
        <f>VLOOKUP($C222,Banco!$A$3:$AZ$322,HLOOKUP(E$2,Banco!$A$1:$AZ$2,2,FALSE),FALSE)</f>
        <v>15166</v>
      </c>
      <c r="F222" s="32">
        <f>VLOOKUP($C222,Banco!$A$3:$AZ$322,HLOOKUP(F$2,Banco!$A$1:$AZ$2,2,FALSE),FALSE)</f>
        <v>17250</v>
      </c>
      <c r="G222" s="32">
        <f>VLOOKUP($C222,Banco!$A$3:$AZ$322,HLOOKUP(G$2,Banco!$A$1:$AZ$2,2,FALSE),FALSE)</f>
        <v>15166</v>
      </c>
      <c r="H222" s="114">
        <f>VLOOKUP($C222,Banco!$A$3:$AZ$322,HLOOKUP(H$2,Banco!$A$1:$AZ$2,2,FALSE),FALSE)</f>
        <v>1</v>
      </c>
      <c r="I222" s="32">
        <f>VLOOKUP($C222,Banco!$A$3:$AZ$322,HLOOKUP(I$2,Banco!$A$1:$AZ$2,2,FALSE),FALSE)</f>
        <v>7</v>
      </c>
      <c r="J222" s="32">
        <f>VLOOKUP($C222,Banco!$A$3:$AZ$322,HLOOKUP(J$2,Banco!$A$1:$AZ$2,2,FALSE),FALSE)</f>
        <v>5</v>
      </c>
      <c r="K222" s="32">
        <f>VLOOKUP($C222,Banco!$A$3:$AZ$322,HLOOKUP(K$2,Banco!$A$1:$AZ$2,2,FALSE),FALSE)</f>
        <v>5</v>
      </c>
      <c r="L222" s="32">
        <f>VLOOKUP($C222,Banco!$A$3:$AZ$322,HLOOKUP(L$2,Banco!$A$1:$AZ$2,2,FALSE),FALSE)</f>
        <v>0</v>
      </c>
      <c r="M222" s="114">
        <f>VLOOKUP($C222,Banco!$A$3:$AZ$322,HLOOKUP(M$2,Banco!$A$1:$AZ$2,2,FALSE),FALSE)</f>
        <v>1</v>
      </c>
      <c r="N222" s="32">
        <f>VLOOKUP($C222,Banco!$A$3:$AZ$322,HLOOKUP(N$2,Banco!$A$1:$AZ$2,2,FALSE),FALSE)</f>
        <v>0</v>
      </c>
      <c r="O222" s="32">
        <f>VLOOKUP($C222,Banco!$A$3:$AZ$322,HLOOKUP(O$2,Banco!$A$1:$AZ$2,2,FALSE),FALSE)</f>
        <v>0</v>
      </c>
      <c r="P222" s="32">
        <f>VLOOKUP($C222,Banco!$A$3:$AZ$322,HLOOKUP(P$2,Banco!$A$1:$AZ$2,2,FALSE),FALSE)</f>
        <v>5</v>
      </c>
      <c r="Q222" s="32">
        <f>VLOOKUP($C222,Banco!$A$3:$AZ$322,HLOOKUP(Q$2,Banco!$A$1:$AZ$2,2,FALSE),FALSE)</f>
        <v>0</v>
      </c>
      <c r="R222" s="32">
        <f>VLOOKUP($C222,Banco!$A$3:$AZ$322,HLOOKUP(R$2,Banco!$A$1:$AZ$2,2,FALSE),FALSE)</f>
        <v>0</v>
      </c>
      <c r="S222" s="32">
        <f>VLOOKUP($C222,Banco!$A$3:$AZ$322,HLOOKUP(S$2,Banco!$A$1:$AZ$2,2,FALSE),FALSE)</f>
        <v>37</v>
      </c>
      <c r="T222" s="32">
        <f>VLOOKUP($C222,Banco!$A$3:$AZ$322,HLOOKUP(T$2,Banco!$A$1:$AZ$2,2,FALSE),FALSE)</f>
        <v>34</v>
      </c>
      <c r="U222" s="32" t="str">
        <f>VLOOKUP($C222,Banco!$A$3:$AZ$322,HLOOKUP(U$2,Banco!$A$1:$AZ$2,2,FALSE),FALSE)</f>
        <v>-</v>
      </c>
      <c r="V222" s="32">
        <f>VLOOKUP($C222,Banco!$A$3:$AZ$322,HLOOKUP(V$2,Banco!$A$1:$AZ$2,2,FALSE),FALSE)</f>
        <v>1</v>
      </c>
      <c r="W222" s="32">
        <f>VLOOKUP($C222,Banco!$A$3:$AZ$322,HLOOKUP(W$2,Banco!$A$1:$AZ$2,2,FALSE),FALSE)</f>
        <v>0</v>
      </c>
      <c r="X222" s="32">
        <f>VLOOKUP($C222,Banco!$A$3:$AZ$322,HLOOKUP(X$2,Banco!$A$1:$AZ$2,2,FALSE),FALSE)</f>
        <v>0</v>
      </c>
      <c r="Y222" s="80" t="str">
        <f>VLOOKUP($C222,Banco!$A$3:$AZ$322,HLOOKUP(Y$2,Banco!$A$1:$AZ$2,2,FALSE),FALSE)</f>
        <v>Ref. Criciuma</v>
      </c>
      <c r="Z222" s="80">
        <f>VLOOKUP($C222,Banco!$A$3:$AZ$322,HLOOKUP(Z$2,Banco!$A$1:$AZ$2,2,FALSE),FALSE)</f>
        <v>0</v>
      </c>
      <c r="AA222" s="80" t="str">
        <f>VLOOKUP($C222,Banco!$A$3:$AZ$322,HLOOKUP(AA$2,Banco!$A$1:$AZ$2,2,FALSE),FALSE)</f>
        <v>Encaminha p/ Siderópolis</v>
      </c>
      <c r="AB222" s="80">
        <f>VLOOKUP($C222,Banco!$A$3:$AZ$322,HLOOKUP(AB$2,Banco!$A$1:$AZ$2,2,FALSE),FALSE)</f>
        <v>0</v>
      </c>
      <c r="AC222" s="80">
        <f>VLOOKUP($C222,Banco!$A$3:$AZ$322,HLOOKUP(AC$2,Banco!$A$1:$AZ$2,2,FALSE),FALSE)</f>
        <v>0</v>
      </c>
      <c r="AD222" s="80">
        <f>VLOOKUP($C222,Banco!$A$3:$AZ$322,HLOOKUP(AD$2,Banco!$A$1:$AZ$2,2,FALSE),FALSE)</f>
        <v>0</v>
      </c>
      <c r="AE222" s="80" t="str">
        <f>VLOOKUP($C222,Banco!$A$3:$AZ$322,HLOOKUP(AE$2,Banco!$A$1:$AZ$2,2,FALSE),FALSE)</f>
        <v>X</v>
      </c>
      <c r="AF222" s="80">
        <f>VLOOKUP($C222,Banco!$A$3:$AZ$322,HLOOKUP(AF$2,Banco!$A$1:$AZ$2,2,FALSE),FALSE)</f>
        <v>0</v>
      </c>
      <c r="AG222" s="80">
        <f>VLOOKUP($C222,Banco!$A$3:$AZ$322,HLOOKUP(AG$2,Banco!$A$1:$AZ$2,2,FALSE),FALSE)</f>
        <v>0</v>
      </c>
    </row>
    <row r="223" spans="1:33" x14ac:dyDescent="0.2">
      <c r="A223" s="384"/>
      <c r="B223" s="401"/>
      <c r="C223" s="162" t="s">
        <v>185</v>
      </c>
      <c r="D223" s="198" t="s">
        <v>484</v>
      </c>
      <c r="E223" s="25">
        <f>VLOOKUP($C223,Banco!$A$3:$AZ$322,HLOOKUP(E$2,Banco!$A$1:$AZ$2,2,FALSE),FALSE)</f>
        <v>22912</v>
      </c>
      <c r="F223" s="25">
        <f>VLOOKUP($C223,Banco!$A$3:$AZ$322,HLOOKUP(F$2,Banco!$A$1:$AZ$2,2,FALSE),FALSE)</f>
        <v>31050</v>
      </c>
      <c r="G223" s="25">
        <f>VLOOKUP($C223,Banco!$A$3:$AZ$322,HLOOKUP(G$2,Banco!$A$1:$AZ$2,2,FALSE),FALSE)</f>
        <v>22912</v>
      </c>
      <c r="H223" s="115">
        <f>VLOOKUP($C223,Banco!$A$3:$AZ$322,HLOOKUP(H$2,Banco!$A$1:$AZ$2,2,FALSE),FALSE)</f>
        <v>1</v>
      </c>
      <c r="I223" s="25">
        <f>VLOOKUP($C223,Banco!$A$3:$AZ$322,HLOOKUP(I$2,Banco!$A$1:$AZ$2,2,FALSE),FALSE)</f>
        <v>11</v>
      </c>
      <c r="J223" s="25">
        <f>VLOOKUP($C223,Banco!$A$3:$AZ$322,HLOOKUP(J$2,Banco!$A$1:$AZ$2,2,FALSE),FALSE)</f>
        <v>9</v>
      </c>
      <c r="K223" s="25">
        <f>VLOOKUP($C223,Banco!$A$3:$AZ$322,HLOOKUP(K$2,Banco!$A$1:$AZ$2,2,FALSE),FALSE)</f>
        <v>8</v>
      </c>
      <c r="L223" s="25">
        <f>VLOOKUP($C223,Banco!$A$3:$AZ$322,HLOOKUP(L$2,Banco!$A$1:$AZ$2,2,FALSE),FALSE)</f>
        <v>0</v>
      </c>
      <c r="M223" s="115">
        <f>VLOOKUP($C223,Banco!$A$3:$AZ$322,HLOOKUP(M$2,Banco!$A$1:$AZ$2,2,FALSE),FALSE)</f>
        <v>1</v>
      </c>
      <c r="N223" s="25">
        <f>VLOOKUP($C223,Banco!$A$3:$AZ$322,HLOOKUP(N$2,Banco!$A$1:$AZ$2,2,FALSE),FALSE)</f>
        <v>0</v>
      </c>
      <c r="O223" s="25">
        <f>VLOOKUP($C223,Banco!$A$3:$AZ$322,HLOOKUP(O$2,Banco!$A$1:$AZ$2,2,FALSE),FALSE)</f>
        <v>0</v>
      </c>
      <c r="P223" s="25">
        <f>VLOOKUP($C223,Banco!$A$3:$AZ$322,HLOOKUP(P$2,Banco!$A$1:$AZ$2,2,FALSE),FALSE)</f>
        <v>8</v>
      </c>
      <c r="Q223" s="25">
        <f>VLOOKUP($C223,Banco!$A$3:$AZ$322,HLOOKUP(Q$2,Banco!$A$1:$AZ$2,2,FALSE),FALSE)</f>
        <v>0</v>
      </c>
      <c r="R223" s="25">
        <f>VLOOKUP($C223,Banco!$A$3:$AZ$322,HLOOKUP(R$2,Banco!$A$1:$AZ$2,2,FALSE),FALSE)</f>
        <v>0</v>
      </c>
      <c r="S223" s="25">
        <f>VLOOKUP($C223,Banco!$A$3:$AZ$322,HLOOKUP(S$2,Banco!$A$1:$AZ$2,2,FALSE),FALSE)</f>
        <v>56</v>
      </c>
      <c r="T223" s="25">
        <f>VLOOKUP($C223,Banco!$A$3:$AZ$322,HLOOKUP(T$2,Banco!$A$1:$AZ$2,2,FALSE),FALSE)</f>
        <v>50</v>
      </c>
      <c r="U223" s="25" t="str">
        <f>VLOOKUP($C223,Banco!$A$3:$AZ$322,HLOOKUP(U$2,Banco!$A$1:$AZ$2,2,FALSE),FALSE)</f>
        <v>-</v>
      </c>
      <c r="V223" s="25">
        <f>VLOOKUP($C223,Banco!$A$3:$AZ$322,HLOOKUP(V$2,Banco!$A$1:$AZ$2,2,FALSE),FALSE)</f>
        <v>1</v>
      </c>
      <c r="W223" s="25">
        <f>VLOOKUP($C223,Banco!$A$3:$AZ$322,HLOOKUP(W$2,Banco!$A$1:$AZ$2,2,FALSE),FALSE)</f>
        <v>0</v>
      </c>
      <c r="X223" s="25">
        <f>VLOOKUP($C223,Banco!$A$3:$AZ$322,HLOOKUP(X$2,Banco!$A$1:$AZ$2,2,FALSE),FALSE)</f>
        <v>0</v>
      </c>
      <c r="Y223" s="79" t="str">
        <f>VLOOKUP($C223,Banco!$A$3:$AZ$322,HLOOKUP(Y$2,Banco!$A$1:$AZ$2,2,FALSE),FALSE)</f>
        <v>Ref. Urussanga</v>
      </c>
      <c r="Z223" s="79">
        <f>VLOOKUP($C223,Banco!$A$3:$AZ$322,HLOOKUP(Z$2,Banco!$A$1:$AZ$2,2,FALSE),FALSE)</f>
        <v>0</v>
      </c>
      <c r="AA223" s="79" t="str">
        <f>VLOOKUP($C223,Banco!$A$3:$AZ$322,HLOOKUP(AA$2,Banco!$A$1:$AZ$2,2,FALSE),FALSE)</f>
        <v>CAPS I</v>
      </c>
      <c r="AB223" s="79">
        <f>VLOOKUP($C223,Banco!$A$3:$AZ$322,HLOOKUP(AB$2,Banco!$A$1:$AZ$2,2,FALSE),FALSE)</f>
        <v>0</v>
      </c>
      <c r="AC223" s="79">
        <f>VLOOKUP($C223,Banco!$A$3:$AZ$322,HLOOKUP(AC$2,Banco!$A$1:$AZ$2,2,FALSE),FALSE)</f>
        <v>0</v>
      </c>
      <c r="AD223" s="79">
        <f>VLOOKUP($C223,Banco!$A$3:$AZ$322,HLOOKUP(AD$2,Banco!$A$1:$AZ$2,2,FALSE),FALSE)</f>
        <v>0</v>
      </c>
      <c r="AE223" s="79" t="str">
        <f>VLOOKUP($C223,Banco!$A$3:$AZ$322,HLOOKUP(AE$2,Banco!$A$1:$AZ$2,2,FALSE),FALSE)</f>
        <v>X</v>
      </c>
      <c r="AF223" s="79">
        <f>VLOOKUP($C223,Banco!$A$3:$AZ$322,HLOOKUP(AF$2,Banco!$A$1:$AZ$2,2,FALSE),FALSE)</f>
        <v>0</v>
      </c>
      <c r="AG223" s="79">
        <f>VLOOKUP($C223,Banco!$A$3:$AZ$322,HLOOKUP(AG$2,Banco!$A$1:$AZ$2,2,FALSE),FALSE)</f>
        <v>0</v>
      </c>
    </row>
    <row r="224" spans="1:33" ht="28.5" customHeight="1" x14ac:dyDescent="0.2">
      <c r="A224" s="384"/>
      <c r="B224" s="401"/>
      <c r="C224" s="161" t="s">
        <v>270</v>
      </c>
      <c r="D224" s="198" t="s">
        <v>484</v>
      </c>
      <c r="E224" s="32">
        <f>VLOOKUP($C224,Banco!$A$3:$AZ$322,HLOOKUP(E$2,Banco!$A$1:$AZ$2,2,FALSE),FALSE)</f>
        <v>14007</v>
      </c>
      <c r="F224" s="32">
        <f>VLOOKUP($C224,Banco!$A$3:$AZ$322,HLOOKUP(F$2,Banco!$A$1:$AZ$2,2,FALSE),FALSE)</f>
        <v>17250</v>
      </c>
      <c r="G224" s="32">
        <f>VLOOKUP($C224,Banco!$A$3:$AZ$322,HLOOKUP(G$2,Banco!$A$1:$AZ$2,2,FALSE),FALSE)</f>
        <v>14007</v>
      </c>
      <c r="H224" s="114">
        <f>VLOOKUP($C224,Banco!$A$3:$AZ$322,HLOOKUP(H$2,Banco!$A$1:$AZ$2,2,FALSE),FALSE)</f>
        <v>1</v>
      </c>
      <c r="I224" s="32">
        <f>VLOOKUP($C224,Banco!$A$3:$AZ$322,HLOOKUP(I$2,Banco!$A$1:$AZ$2,2,FALSE),FALSE)</f>
        <v>7</v>
      </c>
      <c r="J224" s="32">
        <f>VLOOKUP($C224,Banco!$A$3:$AZ$322,HLOOKUP(J$2,Banco!$A$1:$AZ$2,2,FALSE),FALSE)</f>
        <v>5</v>
      </c>
      <c r="K224" s="32">
        <f>VLOOKUP($C224,Banco!$A$3:$AZ$322,HLOOKUP(K$2,Banco!$A$1:$AZ$2,2,FALSE),FALSE)</f>
        <v>1</v>
      </c>
      <c r="L224" s="32">
        <f>VLOOKUP($C224,Banco!$A$3:$AZ$322,HLOOKUP(L$2,Banco!$A$1:$AZ$2,2,FALSE),FALSE)</f>
        <v>0</v>
      </c>
      <c r="M224" s="114">
        <f>VLOOKUP($C224,Banco!$A$3:$AZ$322,HLOOKUP(M$2,Banco!$A$1:$AZ$2,2,FALSE),FALSE)</f>
        <v>1</v>
      </c>
      <c r="N224" s="32">
        <f>VLOOKUP($C224,Banco!$A$3:$AZ$322,HLOOKUP(N$2,Banco!$A$1:$AZ$2,2,FALSE),FALSE)</f>
        <v>0</v>
      </c>
      <c r="O224" s="32">
        <f>VLOOKUP($C224,Banco!$A$3:$AZ$322,HLOOKUP(O$2,Banco!$A$1:$AZ$2,2,FALSE),FALSE)</f>
        <v>0</v>
      </c>
      <c r="P224" s="32">
        <f>VLOOKUP($C224,Banco!$A$3:$AZ$322,HLOOKUP(P$2,Banco!$A$1:$AZ$2,2,FALSE),FALSE)</f>
        <v>5</v>
      </c>
      <c r="Q224" s="32">
        <f>VLOOKUP($C224,Banco!$A$3:$AZ$322,HLOOKUP(Q$2,Banco!$A$1:$AZ$2,2,FALSE),FALSE)</f>
        <v>0</v>
      </c>
      <c r="R224" s="32">
        <f>VLOOKUP($C224,Banco!$A$3:$AZ$322,HLOOKUP(R$2,Banco!$A$1:$AZ$2,2,FALSE),FALSE)</f>
        <v>0</v>
      </c>
      <c r="S224" s="32">
        <f>VLOOKUP($C224,Banco!$A$3:$AZ$322,HLOOKUP(S$2,Banco!$A$1:$AZ$2,2,FALSE),FALSE)</f>
        <v>34</v>
      </c>
      <c r="T224" s="32">
        <f>VLOOKUP($C224,Banco!$A$3:$AZ$322,HLOOKUP(T$2,Banco!$A$1:$AZ$2,2,FALSE),FALSE)</f>
        <v>29</v>
      </c>
      <c r="U224" s="32" t="str">
        <f>VLOOKUP($C224,Banco!$A$3:$AZ$322,HLOOKUP(U$2,Banco!$A$1:$AZ$2,2,FALSE),FALSE)</f>
        <v>-</v>
      </c>
      <c r="V224" s="32">
        <f>VLOOKUP($C224,Banco!$A$3:$AZ$322,HLOOKUP(V$2,Banco!$A$1:$AZ$2,2,FALSE),FALSE)</f>
        <v>1</v>
      </c>
      <c r="W224" s="32">
        <f>VLOOKUP($C224,Banco!$A$3:$AZ$322,HLOOKUP(W$2,Banco!$A$1:$AZ$2,2,FALSE),FALSE)</f>
        <v>0</v>
      </c>
      <c r="X224" s="32">
        <f>VLOOKUP($C224,Banco!$A$3:$AZ$322,HLOOKUP(X$2,Banco!$A$1:$AZ$2,2,FALSE),FALSE)</f>
        <v>0</v>
      </c>
      <c r="Y224" s="80" t="str">
        <f>VLOOKUP($C224,Banco!$A$3:$AZ$322,HLOOKUP(Y$2,Banco!$A$1:$AZ$2,2,FALSE),FALSE)</f>
        <v>Ref. Criciuma</v>
      </c>
      <c r="Z224" s="80">
        <f>VLOOKUP($C224,Banco!$A$3:$AZ$322,HLOOKUP(Z$2,Banco!$A$1:$AZ$2,2,FALSE),FALSE)</f>
        <v>0</v>
      </c>
      <c r="AA224" s="329" t="str">
        <f>VLOOKUP($C224,Banco!$A$3:$AZ$322,HLOOKUP(AA$2,Banco!$A$1:$AZ$2,2,FALSE),FALSE)</f>
        <v>CAPS I - Microrregional</v>
      </c>
      <c r="AB224" s="80">
        <f>VLOOKUP($C224,Banco!$A$3:$AZ$322,HLOOKUP(AB$2,Banco!$A$1:$AZ$2,2,FALSE),FALSE)</f>
        <v>0</v>
      </c>
      <c r="AC224" s="80">
        <f>VLOOKUP($C224,Banco!$A$3:$AZ$322,HLOOKUP(AC$2,Banco!$A$1:$AZ$2,2,FALSE),FALSE)</f>
        <v>0</v>
      </c>
      <c r="AD224" s="80">
        <f>VLOOKUP($C224,Banco!$A$3:$AZ$322,HLOOKUP(AD$2,Banco!$A$1:$AZ$2,2,FALSE),FALSE)</f>
        <v>0</v>
      </c>
      <c r="AE224" s="80" t="str">
        <f>VLOOKUP($C224,Banco!$A$3:$AZ$322,HLOOKUP(AE$2,Banco!$A$1:$AZ$2,2,FALSE),FALSE)</f>
        <v>X</v>
      </c>
      <c r="AF224" s="80">
        <f>VLOOKUP($C224,Banco!$A$3:$AZ$322,HLOOKUP(AF$2,Banco!$A$1:$AZ$2,2,FALSE),FALSE)</f>
        <v>0</v>
      </c>
      <c r="AG224" s="80">
        <f>VLOOKUP($C224,Banco!$A$3:$AZ$322,HLOOKUP(AG$2,Banco!$A$1:$AZ$2,2,FALSE),FALSE)</f>
        <v>0</v>
      </c>
    </row>
    <row r="225" spans="1:33" ht="24" customHeight="1" x14ac:dyDescent="0.2">
      <c r="A225" s="384"/>
      <c r="B225" s="401"/>
      <c r="C225" s="162" t="s">
        <v>281</v>
      </c>
      <c r="D225" s="198" t="s">
        <v>484</v>
      </c>
      <c r="E225" s="25">
        <f>VLOOKUP($C225,Banco!$A$3:$AZ$322,HLOOKUP(E$2,Banco!$A$1:$AZ$2,2,FALSE),FALSE)</f>
        <v>3929</v>
      </c>
      <c r="F225" s="25">
        <f>VLOOKUP($C225,Banco!$A$3:$AZ$322,HLOOKUP(F$2,Banco!$A$1:$AZ$2,2,FALSE),FALSE)</f>
        <v>6900</v>
      </c>
      <c r="G225" s="25">
        <f>VLOOKUP($C225,Banco!$A$3:$AZ$322,HLOOKUP(G$2,Banco!$A$1:$AZ$2,2,FALSE),FALSE)</f>
        <v>3929</v>
      </c>
      <c r="H225" s="115">
        <f>VLOOKUP($C225,Banco!$A$3:$AZ$322,HLOOKUP(H$2,Banco!$A$1:$AZ$2,2,FALSE),FALSE)</f>
        <v>1</v>
      </c>
      <c r="I225" s="25">
        <f>VLOOKUP($C225,Banco!$A$3:$AZ$322,HLOOKUP(I$2,Banco!$A$1:$AZ$2,2,FALSE),FALSE)</f>
        <v>2</v>
      </c>
      <c r="J225" s="25">
        <f>VLOOKUP($C225,Banco!$A$3:$AZ$322,HLOOKUP(J$2,Banco!$A$1:$AZ$2,2,FALSE),FALSE)</f>
        <v>2</v>
      </c>
      <c r="K225" s="25">
        <f>VLOOKUP($C225,Banco!$A$3:$AZ$322,HLOOKUP(K$2,Banco!$A$1:$AZ$2,2,FALSE),FALSE)</f>
        <v>3</v>
      </c>
      <c r="L225" s="25">
        <f>VLOOKUP($C225,Banco!$A$3:$AZ$322,HLOOKUP(L$2,Banco!$A$1:$AZ$2,2,FALSE),FALSE)</f>
        <v>0</v>
      </c>
      <c r="M225" s="115">
        <f>VLOOKUP($C225,Banco!$A$3:$AZ$322,HLOOKUP(M$2,Banco!$A$1:$AZ$2,2,FALSE),FALSE)</f>
        <v>1</v>
      </c>
      <c r="N225" s="25">
        <f>VLOOKUP($C225,Banco!$A$3:$AZ$322,HLOOKUP(N$2,Banco!$A$1:$AZ$2,2,FALSE),FALSE)</f>
        <v>0</v>
      </c>
      <c r="O225" s="25">
        <f>VLOOKUP($C225,Banco!$A$3:$AZ$322,HLOOKUP(O$2,Banco!$A$1:$AZ$2,2,FALSE),FALSE)</f>
        <v>0</v>
      </c>
      <c r="P225" s="25">
        <f>VLOOKUP($C225,Banco!$A$3:$AZ$322,HLOOKUP(P$2,Banco!$A$1:$AZ$2,2,FALSE),FALSE)</f>
        <v>2</v>
      </c>
      <c r="Q225" s="25">
        <f>VLOOKUP($C225,Banco!$A$3:$AZ$322,HLOOKUP(Q$2,Banco!$A$1:$AZ$2,2,FALSE),FALSE)</f>
        <v>0</v>
      </c>
      <c r="R225" s="25">
        <f>VLOOKUP($C225,Banco!$A$3:$AZ$322,HLOOKUP(R$2,Banco!$A$1:$AZ$2,2,FALSE),FALSE)</f>
        <v>0</v>
      </c>
      <c r="S225" s="25">
        <f>VLOOKUP($C225,Banco!$A$3:$AZ$322,HLOOKUP(S$2,Banco!$A$1:$AZ$2,2,FALSE),FALSE)</f>
        <v>10</v>
      </c>
      <c r="T225" s="25">
        <f>VLOOKUP($C225,Banco!$A$3:$AZ$322,HLOOKUP(T$2,Banco!$A$1:$AZ$2,2,FALSE),FALSE)</f>
        <v>9</v>
      </c>
      <c r="U225" s="25" t="str">
        <f>VLOOKUP($C225,Banco!$A$3:$AZ$322,HLOOKUP(U$2,Banco!$A$1:$AZ$2,2,FALSE),FALSE)</f>
        <v>-</v>
      </c>
      <c r="V225" s="25">
        <f>VLOOKUP($C225,Banco!$A$3:$AZ$322,HLOOKUP(V$2,Banco!$A$1:$AZ$2,2,FALSE),FALSE)</f>
        <v>0</v>
      </c>
      <c r="W225" s="25">
        <f>VLOOKUP($C225,Banco!$A$3:$AZ$322,HLOOKUP(W$2,Banco!$A$1:$AZ$2,2,FALSE),FALSE)</f>
        <v>0</v>
      </c>
      <c r="X225" s="25">
        <f>VLOOKUP($C225,Banco!$A$3:$AZ$322,HLOOKUP(X$2,Banco!$A$1:$AZ$2,2,FALSE),FALSE)</f>
        <v>1</v>
      </c>
      <c r="Y225" s="79" t="str">
        <f>VLOOKUP($C225,Banco!$A$3:$AZ$322,HLOOKUP(Y$2,Banco!$A$1:$AZ$2,2,FALSE),FALSE)</f>
        <v>Ref. Criciuma</v>
      </c>
      <c r="Z225" s="79">
        <f>VLOOKUP($C225,Banco!$A$3:$AZ$322,HLOOKUP(Z$2,Banco!$A$1:$AZ$2,2,FALSE),FALSE)</f>
        <v>0</v>
      </c>
      <c r="AA225" s="79" t="str">
        <f>VLOOKUP($C225,Banco!$A$3:$AZ$322,HLOOKUP(AA$2,Banco!$A$1:$AZ$2,2,FALSE),FALSE)</f>
        <v>Encaminha p/ Lauro Muller</v>
      </c>
      <c r="AB225" s="79">
        <f>VLOOKUP($C225,Banco!$A$3:$AZ$322,HLOOKUP(AB$2,Banco!$A$1:$AZ$2,2,FALSE),FALSE)</f>
        <v>1</v>
      </c>
      <c r="AC225" s="79">
        <f>VLOOKUP($C225,Banco!$A$3:$AZ$322,HLOOKUP(AC$2,Banco!$A$1:$AZ$2,2,FALSE),FALSE)</f>
        <v>0</v>
      </c>
      <c r="AD225" s="79">
        <f>VLOOKUP($C225,Banco!$A$3:$AZ$322,HLOOKUP(AD$2,Banco!$A$1:$AZ$2,2,FALSE),FALSE)</f>
        <v>0</v>
      </c>
      <c r="AE225" s="79" t="str">
        <f>VLOOKUP($C225,Banco!$A$3:$AZ$322,HLOOKUP(AE$2,Banco!$A$1:$AZ$2,2,FALSE),FALSE)</f>
        <v>X</v>
      </c>
      <c r="AF225" s="79">
        <f>VLOOKUP($C225,Banco!$A$3:$AZ$322,HLOOKUP(AF$2,Banco!$A$1:$AZ$2,2,FALSE),FALSE)</f>
        <v>0</v>
      </c>
      <c r="AG225" s="79">
        <f>VLOOKUP($C225,Banco!$A$3:$AZ$322,HLOOKUP(AG$2,Banco!$A$1:$AZ$2,2,FALSE),FALSE)</f>
        <v>0</v>
      </c>
    </row>
    <row r="226" spans="1:33" ht="13.5" thickBot="1" x14ac:dyDescent="0.25">
      <c r="A226" s="384"/>
      <c r="B226" s="401"/>
      <c r="C226" s="163" t="s">
        <v>291</v>
      </c>
      <c r="D226" s="198" t="s">
        <v>484</v>
      </c>
      <c r="E226" s="33">
        <f>VLOOKUP($C226,Banco!$A$3:$AZ$322,HLOOKUP(E$2,Banco!$A$1:$AZ$2,2,FALSE),FALSE)</f>
        <v>21268</v>
      </c>
      <c r="F226" s="33">
        <f>VLOOKUP($C226,Banco!$A$3:$AZ$322,HLOOKUP(F$2,Banco!$A$1:$AZ$2,2,FALSE),FALSE)</f>
        <v>27600</v>
      </c>
      <c r="G226" s="33">
        <f>VLOOKUP($C226,Banco!$A$3:$AZ$322,HLOOKUP(G$2,Banco!$A$1:$AZ$2,2,FALSE),FALSE)</f>
        <v>21268</v>
      </c>
      <c r="H226" s="116">
        <f>VLOOKUP($C226,Banco!$A$3:$AZ$322,HLOOKUP(H$2,Banco!$A$1:$AZ$2,2,FALSE),FALSE)</f>
        <v>1</v>
      </c>
      <c r="I226" s="33">
        <f>VLOOKUP($C226,Banco!$A$3:$AZ$322,HLOOKUP(I$2,Banco!$A$1:$AZ$2,2,FALSE),FALSE)</f>
        <v>11</v>
      </c>
      <c r="J226" s="33">
        <f>VLOOKUP($C226,Banco!$A$3:$AZ$322,HLOOKUP(J$2,Banco!$A$1:$AZ$2,2,FALSE),FALSE)</f>
        <v>8</v>
      </c>
      <c r="K226" s="33">
        <f>VLOOKUP($C226,Banco!$A$3:$AZ$322,HLOOKUP(K$2,Banco!$A$1:$AZ$2,2,FALSE),FALSE)</f>
        <v>4</v>
      </c>
      <c r="L226" s="33">
        <f>VLOOKUP($C226,Banco!$A$3:$AZ$322,HLOOKUP(L$2,Banco!$A$1:$AZ$2,2,FALSE),FALSE)</f>
        <v>0</v>
      </c>
      <c r="M226" s="116">
        <f>VLOOKUP($C226,Banco!$A$3:$AZ$322,HLOOKUP(M$2,Banco!$A$1:$AZ$2,2,FALSE),FALSE)</f>
        <v>0.64649999999999996</v>
      </c>
      <c r="N226" s="33">
        <f>VLOOKUP($C226,Banco!$A$3:$AZ$322,HLOOKUP(N$2,Banco!$A$1:$AZ$2,2,FALSE),FALSE)</f>
        <v>0</v>
      </c>
      <c r="O226" s="33">
        <f>VLOOKUP($C226,Banco!$A$3:$AZ$322,HLOOKUP(O$2,Banco!$A$1:$AZ$2,2,FALSE),FALSE)</f>
        <v>0</v>
      </c>
      <c r="P226" s="33">
        <f>VLOOKUP($C226,Banco!$A$3:$AZ$322,HLOOKUP(P$2,Banco!$A$1:$AZ$2,2,FALSE),FALSE)</f>
        <v>8</v>
      </c>
      <c r="Q226" s="33">
        <f>VLOOKUP($C226,Banco!$A$3:$AZ$322,HLOOKUP(Q$2,Banco!$A$1:$AZ$2,2,FALSE),FALSE)</f>
        <v>0</v>
      </c>
      <c r="R226" s="33">
        <f>VLOOKUP($C226,Banco!$A$3:$AZ$322,HLOOKUP(R$2,Banco!$A$1:$AZ$2,2,FALSE),FALSE)</f>
        <v>0</v>
      </c>
      <c r="S226" s="33">
        <f>VLOOKUP($C226,Banco!$A$3:$AZ$322,HLOOKUP(S$2,Banco!$A$1:$AZ$2,2,FALSE),FALSE)</f>
        <v>53</v>
      </c>
      <c r="T226" s="33">
        <f>VLOOKUP($C226,Banco!$A$3:$AZ$322,HLOOKUP(T$2,Banco!$A$1:$AZ$2,2,FALSE),FALSE)</f>
        <v>41</v>
      </c>
      <c r="U226" s="33" t="str">
        <f>VLOOKUP($C226,Banco!$A$3:$AZ$322,HLOOKUP(U$2,Banco!$A$1:$AZ$2,2,FALSE),FALSE)</f>
        <v>-</v>
      </c>
      <c r="V226" s="33">
        <f>VLOOKUP($C226,Banco!$A$3:$AZ$322,HLOOKUP(V$2,Banco!$A$1:$AZ$2,2,FALSE),FALSE)</f>
        <v>1</v>
      </c>
      <c r="W226" s="33">
        <f>VLOOKUP($C226,Banco!$A$3:$AZ$322,HLOOKUP(W$2,Banco!$A$1:$AZ$2,2,FALSE),FALSE)</f>
        <v>0</v>
      </c>
      <c r="X226" s="33">
        <f>VLOOKUP($C226,Banco!$A$3:$AZ$322,HLOOKUP(X$2,Banco!$A$1:$AZ$2,2,FALSE),FALSE)</f>
        <v>0</v>
      </c>
      <c r="Y226" s="81" t="str">
        <f>VLOOKUP($C226,Banco!$A$3:$AZ$322,HLOOKUP(Y$2,Banco!$A$1:$AZ$2,2,FALSE),FALSE)</f>
        <v>Sede Urussanga</v>
      </c>
      <c r="Z226" s="81" t="str">
        <f>VLOOKUP($C226,Banco!$A$3:$AZ$322,HLOOKUP(Z$2,Banco!$A$1:$AZ$2,2,FALSE),FALSE)</f>
        <v>X</v>
      </c>
      <c r="AA226" s="81" t="str">
        <f>VLOOKUP($C226,Banco!$A$3:$AZ$322,HLOOKUP(AA$2,Banco!$A$1:$AZ$2,2,FALSE),FALSE)</f>
        <v>CAPS I</v>
      </c>
      <c r="AB226" s="81">
        <f>VLOOKUP($C226,Banco!$A$3:$AZ$322,HLOOKUP(AB$2,Banco!$A$1:$AZ$2,2,FALSE),FALSE)</f>
        <v>0</v>
      </c>
      <c r="AC226" s="81">
        <f>VLOOKUP($C226,Banco!$A$3:$AZ$322,HLOOKUP(AC$2,Banco!$A$1:$AZ$2,2,FALSE),FALSE)</f>
        <v>3</v>
      </c>
      <c r="AD226" s="81">
        <f>VLOOKUP($C226,Banco!$A$3:$AZ$322,HLOOKUP(AD$2,Banco!$A$1:$AZ$2,2,FALSE),FALSE)</f>
        <v>0</v>
      </c>
      <c r="AE226" s="81" t="str">
        <f>VLOOKUP($C226,Banco!$A$3:$AZ$322,HLOOKUP(AE$2,Banco!$A$1:$AZ$2,2,FALSE),FALSE)</f>
        <v>X</v>
      </c>
      <c r="AF226" s="81">
        <f>VLOOKUP($C226,Banco!$A$3:$AZ$322,HLOOKUP(AF$2,Banco!$A$1:$AZ$2,2,FALSE),FALSE)</f>
        <v>0</v>
      </c>
      <c r="AG226" s="81">
        <f>VLOOKUP($C226,Banco!$A$3:$AZ$322,HLOOKUP(AG$2,Banco!$A$1:$AZ$2,2,FALSE),FALSE)</f>
        <v>0</v>
      </c>
    </row>
    <row r="227" spans="1:33" ht="13.5" thickBot="1" x14ac:dyDescent="0.25">
      <c r="A227" s="384"/>
      <c r="B227" s="402"/>
      <c r="C227" s="415" t="s">
        <v>381</v>
      </c>
      <c r="D227" s="415"/>
      <c r="E227" s="30">
        <f t="shared" ref="E227:AF227" si="70">IF(COUNTIFS(E215:E226,"Mod I")+COUNTIFS(E215:E226,"Mod II"),COUNTIFS(E215:E226,"Mod I")+COUNTIFS(E215:E226,"Mod II"),IF(COUNTIFS(E215:E226,"X"),COUNTIFS(E215:E226,"X"),IF(COUNTIFS(E215:E226,"*CAPS*"),((LEN(CONCATENATE(E215,E216,E217,E218,E219,E220,E221,E222,E223,E224,E225,E226))-LEN(SUBSTITUTE(CONCATENATE(E215,E216,E217,E218,E219,E220,E221,E222,E223,E224,E225,E226),"CAPS","")))/4)+((LEN(CONCATENATE(E215,E216,E217,E218,E219,E220,E221,E222,E223,E224,E225,E226))-LEN(SUBSTITUTE(CONCATENATE(E215,E216,E217,E218,E219,E220,E221,E222,E223,E224,E225,E226),"2","")))/1),IF(COUNTIFS(E215:E226,"*Sede*"),((LEN(CONCATENATE(E215,E216,E217,E218,E219,E220,E221,E222,E223,E224,E225,E226))-LEN(SUBSTITUTE(CONCATENATE(E215,E216,E217,E218,E219,E220,E221,E222,E223,E224,E225,E226),"Sede","")))/4),IF(AND(COUNTIFS(E$2,"*SB*"),COUNTIFS(E$2,"*%*")),HLOOKUP("*4&amp;7#2*",$A$2:$AT$321,(ROW(E227)-1),FALSE)/$E227,IF(AND(COUNTIFS(E$2,"*SF*"),COUNTIFS(E$2,"*%*")),HLOOKUP("*2&amp;3#9*",$A$2:$AT$321,(ROW(E227)-1),FALSE)/$E227,IF(COUNTIF(E$2,"*NASF SC*"),COUNTIFS(E215:E226,"*Mod*"),SUM(E215:E226))))))))</f>
        <v>438166</v>
      </c>
      <c r="F227" s="30">
        <f t="shared" si="70"/>
        <v>427800</v>
      </c>
      <c r="G227" s="30">
        <f t="shared" si="70"/>
        <v>371330</v>
      </c>
      <c r="H227" s="228">
        <f t="shared" si="70"/>
        <v>0.84746420306459191</v>
      </c>
      <c r="I227" s="30">
        <f t="shared" si="70"/>
        <v>214</v>
      </c>
      <c r="J227" s="30">
        <f t="shared" si="70"/>
        <v>124</v>
      </c>
      <c r="K227" s="30">
        <f t="shared" si="70"/>
        <v>86</v>
      </c>
      <c r="L227" s="30">
        <f t="shared" si="70"/>
        <v>0</v>
      </c>
      <c r="M227" s="228">
        <f t="shared" si="70"/>
        <v>0</v>
      </c>
      <c r="N227" s="30">
        <f t="shared" si="70"/>
        <v>0</v>
      </c>
      <c r="O227" s="30">
        <f t="shared" si="70"/>
        <v>0</v>
      </c>
      <c r="P227" s="30">
        <f t="shared" si="70"/>
        <v>107</v>
      </c>
      <c r="Q227" s="30">
        <f t="shared" si="70"/>
        <v>0</v>
      </c>
      <c r="R227" s="30">
        <f t="shared" si="70"/>
        <v>0</v>
      </c>
      <c r="S227" s="30">
        <f t="shared" si="70"/>
        <v>1065</v>
      </c>
      <c r="T227" s="30">
        <f t="shared" si="70"/>
        <v>560</v>
      </c>
      <c r="U227" s="30">
        <f t="shared" si="70"/>
        <v>0</v>
      </c>
      <c r="V227" s="30">
        <f t="shared" si="70"/>
        <v>11</v>
      </c>
      <c r="W227" s="30">
        <f t="shared" si="70"/>
        <v>1</v>
      </c>
      <c r="X227" s="30">
        <f t="shared" si="70"/>
        <v>1</v>
      </c>
      <c r="Y227" s="30">
        <f t="shared" si="70"/>
        <v>3</v>
      </c>
      <c r="Z227" s="30">
        <f t="shared" si="70"/>
        <v>6</v>
      </c>
      <c r="AA227" s="30">
        <f t="shared" si="70"/>
        <v>12</v>
      </c>
      <c r="AB227" s="30">
        <f t="shared" si="70"/>
        <v>4</v>
      </c>
      <c r="AC227" s="30">
        <f t="shared" si="70"/>
        <v>15</v>
      </c>
      <c r="AD227" s="30">
        <f t="shared" si="70"/>
        <v>0</v>
      </c>
      <c r="AE227" s="30">
        <f t="shared" si="70"/>
        <v>12</v>
      </c>
      <c r="AF227" s="30">
        <f t="shared" si="70"/>
        <v>1</v>
      </c>
      <c r="AG227" s="30">
        <f t="shared" ref="AG227" si="71">IF(COUNTIFS(AG215:AG226,"Mod I")+COUNTIFS(AG215:AG226,"Mod II"),COUNTIFS(AG215:AG226,"Mod I")+COUNTIFS(AG215:AG226,"Mod II"),IF(COUNTIFS(AG215:AG226,"X"),COUNTIFS(AG215:AG226,"X"),IF(COUNTIFS(AG215:AG226,"*CAPS*"),((LEN(CONCATENATE(AG215,AG216,AG217,AG218,AG219,AG220,AG221,AG222,AG223,AG224,AG225,AG226))-LEN(SUBSTITUTE(CONCATENATE(AG215,AG216,AG217,AG218,AG219,AG220,AG221,AG222,AG223,AG224,AG225,AG226),"CAPS","")))/4)+((LEN(CONCATENATE(AG215,AG216,AG217,AG218,AG219,AG220,AG221,AG222,AG223,AG224,AG225,AG226))-LEN(SUBSTITUTE(CONCATENATE(AG215,AG216,AG217,AG218,AG219,AG220,AG221,AG222,AG223,AG224,AG225,AG226),"2","")))/1),IF(COUNTIFS(AG215:AG226,"*Sede*"),((LEN(CONCATENATE(AG215,AG216,AG217,AG218,AG219,AG220,AG221,AG222,AG223,AG224,AG225,AG226))-LEN(SUBSTITUTE(CONCATENATE(AG215,AG216,AG217,AG218,AG219,AG220,AG221,AG222,AG223,AG224,AG225,AG226),"Sede","")))/4),IF(AND(COUNTIFS(AG$2,"*SB*"),COUNTIFS(AG$2,"*%*")),HLOOKUP("*4&amp;7#2*",$A$2:$AT$321,(ROW(AG227)-1),FALSE)/$E227,IF(AND(COUNTIFS(AG$2,"*SF*"),COUNTIFS(AG$2,"*%*")),HLOOKUP("*2&amp;3#9*",$A$2:$AT$321,(ROW(AG227)-1),FALSE)/$E227,IF(COUNTIF(AG$2,"*NASF SC*"),COUNTIFS(AG215:AG226,"*Mod*"),SUM(AG215:AG226))))))))</f>
        <v>0</v>
      </c>
    </row>
    <row r="228" spans="1:33" ht="12.75" customHeight="1" x14ac:dyDescent="0.2">
      <c r="A228" s="384"/>
      <c r="B228" s="400" t="s">
        <v>322</v>
      </c>
      <c r="C228" s="160" t="s">
        <v>29</v>
      </c>
      <c r="D228" s="198" t="s">
        <v>525</v>
      </c>
      <c r="E228" s="26">
        <f>VLOOKUP($C228,Banco!$A$3:$AZ$322,HLOOKUP(E$2,Banco!$A$1:$AZ$2,2,FALSE),FALSE)</f>
        <v>68228</v>
      </c>
      <c r="F228" s="26">
        <f>VLOOKUP($C228,Banco!$A$3:$AZ$322,HLOOKUP(F$2,Banco!$A$1:$AZ$2,2,FALSE),FALSE)</f>
        <v>51750</v>
      </c>
      <c r="G228" s="26">
        <f>VLOOKUP($C228,Banco!$A$3:$AZ$322,HLOOKUP(G$2,Banco!$A$1:$AZ$2,2,FALSE),FALSE)</f>
        <v>51750</v>
      </c>
      <c r="H228" s="113">
        <f>VLOOKUP($C228,Banco!$A$3:$AZ$322,HLOOKUP(H$2,Banco!$A$1:$AZ$2,2,FALSE),FALSE)</f>
        <v>0.75848625197865982</v>
      </c>
      <c r="I228" s="26">
        <f>VLOOKUP($C228,Banco!$A$3:$AZ$322,HLOOKUP(I$2,Banco!$A$1:$AZ$2,2,FALSE),FALSE)</f>
        <v>33</v>
      </c>
      <c r="J228" s="26">
        <f>VLOOKUP($C228,Banco!$A$3:$AZ$322,HLOOKUP(J$2,Banco!$A$1:$AZ$2,2,FALSE),FALSE)</f>
        <v>15</v>
      </c>
      <c r="K228" s="26">
        <f>VLOOKUP($C228,Banco!$A$3:$AZ$322,HLOOKUP(K$2,Banco!$A$1:$AZ$2,2,FALSE),FALSE)</f>
        <v>6</v>
      </c>
      <c r="L228" s="26">
        <f>VLOOKUP($C228,Banco!$A$3:$AZ$322,HLOOKUP(L$2,Banco!$A$1:$AZ$2,2,FALSE),FALSE)</f>
        <v>0</v>
      </c>
      <c r="M228" s="113">
        <f>VLOOKUP($C228,Banco!$A$3:$AZ$322,HLOOKUP(M$2,Banco!$A$1:$AZ$2,2,FALSE),FALSE)</f>
        <v>0.30049999999999999</v>
      </c>
      <c r="N228" s="26">
        <f>VLOOKUP($C228,Banco!$A$3:$AZ$322,HLOOKUP(N$2,Banco!$A$1:$AZ$2,2,FALSE),FALSE)</f>
        <v>0</v>
      </c>
      <c r="O228" s="26">
        <f>VLOOKUP($C228,Banco!$A$3:$AZ$322,HLOOKUP(O$2,Banco!$A$1:$AZ$2,2,FALSE),FALSE)</f>
        <v>0</v>
      </c>
      <c r="P228" s="26">
        <f>VLOOKUP($C228,Banco!$A$3:$AZ$322,HLOOKUP(P$2,Banco!$A$1:$AZ$2,2,FALSE),FALSE)</f>
        <v>13</v>
      </c>
      <c r="Q228" s="26">
        <f>VLOOKUP($C228,Banco!$A$3:$AZ$322,HLOOKUP(Q$2,Banco!$A$1:$AZ$2,2,FALSE),FALSE)</f>
        <v>0</v>
      </c>
      <c r="R228" s="26">
        <f>VLOOKUP($C228,Banco!$A$3:$AZ$322,HLOOKUP(R$2,Banco!$A$1:$AZ$2,2,FALSE),FALSE)</f>
        <v>0</v>
      </c>
      <c r="S228" s="26">
        <f>VLOOKUP($C228,Banco!$A$3:$AZ$322,HLOOKUP(S$2,Banco!$A$1:$AZ$2,2,FALSE),FALSE)</f>
        <v>166</v>
      </c>
      <c r="T228" s="26">
        <f>VLOOKUP($C228,Banco!$A$3:$AZ$322,HLOOKUP(T$2,Banco!$A$1:$AZ$2,2,FALSE),FALSE)</f>
        <v>27</v>
      </c>
      <c r="U228" s="26" t="str">
        <f>VLOOKUP($C228,Banco!$A$3:$AZ$322,HLOOKUP(U$2,Banco!$A$1:$AZ$2,2,FALSE),FALSE)</f>
        <v>-</v>
      </c>
      <c r="V228" s="26">
        <f>VLOOKUP($C228,Banco!$A$3:$AZ$322,HLOOKUP(V$2,Banco!$A$1:$AZ$2,2,FALSE),FALSE)</f>
        <v>1</v>
      </c>
      <c r="W228" s="26">
        <f>VLOOKUP($C228,Banco!$A$3:$AZ$322,HLOOKUP(W$2,Banco!$A$1:$AZ$2,2,FALSE),FALSE)</f>
        <v>0</v>
      </c>
      <c r="X228" s="26">
        <f>VLOOKUP($C228,Banco!$A$3:$AZ$322,HLOOKUP(X$2,Banco!$A$1:$AZ$2,2,FALSE),FALSE)</f>
        <v>0</v>
      </c>
      <c r="Y228" s="86" t="str">
        <f>VLOOKUP($C228,Banco!$A$3:$AZ$322,HLOOKUP(Y$2,Banco!$A$1:$AZ$2,2,FALSE),FALSE)</f>
        <v>Sede Araranguá</v>
      </c>
      <c r="Z228" s="86">
        <f>VLOOKUP($C228,Banco!$A$3:$AZ$322,HLOOKUP(Z$2,Banco!$A$1:$AZ$2,2,FALSE),FALSE)</f>
        <v>0</v>
      </c>
      <c r="AA228" s="86" t="str">
        <f>VLOOKUP($C228,Banco!$A$3:$AZ$322,HLOOKUP(AA$2,Banco!$A$1:$AZ$2,2,FALSE),FALSE)</f>
        <v>CAPS I</v>
      </c>
      <c r="AB228" s="86">
        <f>VLOOKUP($C228,Banco!$A$3:$AZ$322,HLOOKUP(AB$2,Banco!$A$1:$AZ$2,2,FALSE),FALSE)</f>
        <v>2</v>
      </c>
      <c r="AC228" s="86">
        <f>VLOOKUP($C228,Banco!$A$3:$AZ$322,HLOOKUP(AC$2,Banco!$A$1:$AZ$2,2,FALSE),FALSE)</f>
        <v>0</v>
      </c>
      <c r="AD228" s="86">
        <f>VLOOKUP($C228,Banco!$A$3:$AZ$322,HLOOKUP(AD$2,Banco!$A$1:$AZ$2,2,FALSE),FALSE)</f>
        <v>0</v>
      </c>
      <c r="AE228" s="86" t="str">
        <f>VLOOKUP($C228,Banco!$A$3:$AZ$322,HLOOKUP(AE$2,Banco!$A$1:$AZ$2,2,FALSE),FALSE)</f>
        <v>X</v>
      </c>
      <c r="AF228" s="86">
        <f>VLOOKUP($C228,Banco!$A$3:$AZ$322,HLOOKUP(AF$2,Banco!$A$1:$AZ$2,2,FALSE),FALSE)</f>
        <v>0</v>
      </c>
      <c r="AG228" s="86">
        <f>VLOOKUP($C228,Banco!$A$3:$AZ$322,HLOOKUP(AG$2,Banco!$A$1:$AZ$2,2,FALSE),FALSE)</f>
        <v>0</v>
      </c>
    </row>
    <row r="229" spans="1:33" x14ac:dyDescent="0.2">
      <c r="A229" s="384"/>
      <c r="B229" s="401"/>
      <c r="C229" s="161" t="s">
        <v>36</v>
      </c>
      <c r="D229" s="198" t="s">
        <v>525</v>
      </c>
      <c r="E229" s="32">
        <f>VLOOKUP($C229,Banco!$A$3:$AZ$322,HLOOKUP(E$2,Banco!$A$1:$AZ$2,2,FALSE),FALSE)</f>
        <v>13071</v>
      </c>
      <c r="F229" s="32">
        <f>VLOOKUP($C229,Banco!$A$3:$AZ$322,HLOOKUP(F$2,Banco!$A$1:$AZ$2,2,FALSE),FALSE)</f>
        <v>13800</v>
      </c>
      <c r="G229" s="32">
        <f>VLOOKUP($C229,Banco!$A$3:$AZ$322,HLOOKUP(G$2,Banco!$A$1:$AZ$2,2,FALSE),FALSE)</f>
        <v>13071</v>
      </c>
      <c r="H229" s="114">
        <f>VLOOKUP($C229,Banco!$A$3:$AZ$322,HLOOKUP(H$2,Banco!$A$1:$AZ$2,2,FALSE),FALSE)</f>
        <v>1</v>
      </c>
      <c r="I229" s="32">
        <f>VLOOKUP($C229,Banco!$A$3:$AZ$322,HLOOKUP(I$2,Banco!$A$1:$AZ$2,2,FALSE),FALSE)</f>
        <v>6</v>
      </c>
      <c r="J229" s="32">
        <f>VLOOKUP($C229,Banco!$A$3:$AZ$322,HLOOKUP(J$2,Banco!$A$1:$AZ$2,2,FALSE),FALSE)</f>
        <v>4</v>
      </c>
      <c r="K229" s="32">
        <f>VLOOKUP($C229,Banco!$A$3:$AZ$322,HLOOKUP(K$2,Banco!$A$1:$AZ$2,2,FALSE),FALSE)</f>
        <v>3</v>
      </c>
      <c r="L229" s="32">
        <f>VLOOKUP($C229,Banco!$A$3:$AZ$322,HLOOKUP(L$2,Banco!$A$1:$AZ$2,2,FALSE),FALSE)</f>
        <v>0</v>
      </c>
      <c r="M229" s="114">
        <f>VLOOKUP($C229,Banco!$A$3:$AZ$322,HLOOKUP(M$2,Banco!$A$1:$AZ$2,2,FALSE),FALSE)</f>
        <v>0.77059999999999995</v>
      </c>
      <c r="N229" s="32">
        <f>VLOOKUP($C229,Banco!$A$3:$AZ$322,HLOOKUP(N$2,Banco!$A$1:$AZ$2,2,FALSE),FALSE)</f>
        <v>0</v>
      </c>
      <c r="O229" s="32">
        <f>VLOOKUP($C229,Banco!$A$3:$AZ$322,HLOOKUP(O$2,Banco!$A$1:$AZ$2,2,FALSE),FALSE)</f>
        <v>0</v>
      </c>
      <c r="P229" s="32">
        <f>VLOOKUP($C229,Banco!$A$3:$AZ$322,HLOOKUP(P$2,Banco!$A$1:$AZ$2,2,FALSE),FALSE)</f>
        <v>3</v>
      </c>
      <c r="Q229" s="32">
        <f>VLOOKUP($C229,Banco!$A$3:$AZ$322,HLOOKUP(Q$2,Banco!$A$1:$AZ$2,2,FALSE),FALSE)</f>
        <v>0</v>
      </c>
      <c r="R229" s="32">
        <f>VLOOKUP($C229,Banco!$A$3:$AZ$322,HLOOKUP(R$2,Banco!$A$1:$AZ$2,2,FALSE),FALSE)</f>
        <v>0</v>
      </c>
      <c r="S229" s="32">
        <f>VLOOKUP($C229,Banco!$A$3:$AZ$322,HLOOKUP(S$2,Banco!$A$1:$AZ$2,2,FALSE),FALSE)</f>
        <v>30</v>
      </c>
      <c r="T229" s="32">
        <f>VLOOKUP($C229,Banco!$A$3:$AZ$322,HLOOKUP(T$2,Banco!$A$1:$AZ$2,2,FALSE),FALSE)</f>
        <v>14</v>
      </c>
      <c r="U229" s="32" t="str">
        <f>VLOOKUP($C229,Banco!$A$3:$AZ$322,HLOOKUP(U$2,Banco!$A$1:$AZ$2,2,FALSE),FALSE)</f>
        <v>-</v>
      </c>
      <c r="V229" s="32">
        <f>VLOOKUP($C229,Banco!$A$3:$AZ$322,HLOOKUP(V$2,Banco!$A$1:$AZ$2,2,FALSE),FALSE)</f>
        <v>0</v>
      </c>
      <c r="W229" s="32">
        <f>VLOOKUP($C229,Banco!$A$3:$AZ$322,HLOOKUP(W$2,Banco!$A$1:$AZ$2,2,FALSE),FALSE)</f>
        <v>1</v>
      </c>
      <c r="X229" s="32">
        <f>VLOOKUP($C229,Banco!$A$3:$AZ$322,HLOOKUP(X$2,Banco!$A$1:$AZ$2,2,FALSE),FALSE)</f>
        <v>0</v>
      </c>
      <c r="Y229" s="80" t="str">
        <f>VLOOKUP($C229,Banco!$A$3:$AZ$322,HLOOKUP(Y$2,Banco!$A$1:$AZ$2,2,FALSE),FALSE)</f>
        <v>Ref. Araranguá</v>
      </c>
      <c r="Z229" s="80">
        <f>VLOOKUP($C229,Banco!$A$3:$AZ$322,HLOOKUP(Z$2,Banco!$A$1:$AZ$2,2,FALSE),FALSE)</f>
        <v>0</v>
      </c>
      <c r="AA229" s="80" t="str">
        <f>VLOOKUP($C229,Banco!$A$3:$AZ$322,HLOOKUP(AA$2,Banco!$A$1:$AZ$2,2,FALSE),FALSE)</f>
        <v>-</v>
      </c>
      <c r="AB229" s="80" t="str">
        <f>VLOOKUP($C229,Banco!$A$3:$AZ$322,HLOOKUP(AB$2,Banco!$A$1:$AZ$2,2,FALSE),FALSE)</f>
        <v>-</v>
      </c>
      <c r="AC229" s="80">
        <f>VLOOKUP($C229,Banco!$A$3:$AZ$322,HLOOKUP(AC$2,Banco!$A$1:$AZ$2,2,FALSE),FALSE)</f>
        <v>0</v>
      </c>
      <c r="AD229" s="80">
        <f>VLOOKUP($C229,Banco!$A$3:$AZ$322,HLOOKUP(AD$2,Banco!$A$1:$AZ$2,2,FALSE),FALSE)</f>
        <v>0</v>
      </c>
      <c r="AE229" s="80" t="str">
        <f>VLOOKUP($C229,Banco!$A$3:$AZ$322,HLOOKUP(AE$2,Banco!$A$1:$AZ$2,2,FALSE),FALSE)</f>
        <v>X</v>
      </c>
      <c r="AF229" s="80">
        <f>VLOOKUP($C229,Banco!$A$3:$AZ$322,HLOOKUP(AF$2,Banco!$A$1:$AZ$2,2,FALSE),FALSE)</f>
        <v>0</v>
      </c>
      <c r="AG229" s="80">
        <f>VLOOKUP($C229,Banco!$A$3:$AZ$322,HLOOKUP(AG$2,Banco!$A$1:$AZ$2,2,FALSE),FALSE)</f>
        <v>0</v>
      </c>
    </row>
    <row r="230" spans="1:33" ht="26.25" customHeight="1" x14ac:dyDescent="0.2">
      <c r="A230" s="384"/>
      <c r="B230" s="401"/>
      <c r="C230" s="162" t="s">
        <v>39</v>
      </c>
      <c r="D230" s="198" t="s">
        <v>525</v>
      </c>
      <c r="E230" s="25">
        <f>VLOOKUP($C230,Banco!$A$3:$AZ$322,HLOOKUP(E$2,Banco!$A$1:$AZ$2,2,FALSE),FALSE)</f>
        <v>10979</v>
      </c>
      <c r="F230" s="25">
        <f>VLOOKUP($C230,Banco!$A$3:$AZ$322,HLOOKUP(F$2,Banco!$A$1:$AZ$2,2,FALSE),FALSE)</f>
        <v>10350</v>
      </c>
      <c r="G230" s="25">
        <f>VLOOKUP($C230,Banco!$A$3:$AZ$322,HLOOKUP(G$2,Banco!$A$1:$AZ$2,2,FALSE),FALSE)</f>
        <v>10350</v>
      </c>
      <c r="H230" s="115">
        <f>VLOOKUP($C230,Banco!$A$3:$AZ$322,HLOOKUP(H$2,Banco!$A$1:$AZ$2,2,FALSE),FALSE)</f>
        <v>0.94270880772383636</v>
      </c>
      <c r="I230" s="25">
        <f>VLOOKUP($C230,Banco!$A$3:$AZ$322,HLOOKUP(I$2,Banco!$A$1:$AZ$2,2,FALSE),FALSE)</f>
        <v>5</v>
      </c>
      <c r="J230" s="25">
        <f>VLOOKUP($C230,Banco!$A$3:$AZ$322,HLOOKUP(J$2,Banco!$A$1:$AZ$2,2,FALSE),FALSE)</f>
        <v>3</v>
      </c>
      <c r="K230" s="25">
        <f>VLOOKUP($C230,Banco!$A$3:$AZ$322,HLOOKUP(K$2,Banco!$A$1:$AZ$2,2,FALSE),FALSE)</f>
        <v>3</v>
      </c>
      <c r="L230" s="25">
        <f>VLOOKUP($C230,Banco!$A$3:$AZ$322,HLOOKUP(L$2,Banco!$A$1:$AZ$2,2,FALSE),FALSE)</f>
        <v>0</v>
      </c>
      <c r="M230" s="115">
        <f>VLOOKUP($C230,Banco!$A$3:$AZ$322,HLOOKUP(M$2,Banco!$A$1:$AZ$2,2,FALSE),FALSE)</f>
        <v>0.91910000000000003</v>
      </c>
      <c r="N230" s="25">
        <f>VLOOKUP($C230,Banco!$A$3:$AZ$322,HLOOKUP(N$2,Banco!$A$1:$AZ$2,2,FALSE),FALSE)</f>
        <v>0</v>
      </c>
      <c r="O230" s="25">
        <f>VLOOKUP($C230,Banco!$A$3:$AZ$322,HLOOKUP(O$2,Banco!$A$1:$AZ$2,2,FALSE),FALSE)</f>
        <v>0</v>
      </c>
      <c r="P230" s="25">
        <f>VLOOKUP($C230,Banco!$A$3:$AZ$322,HLOOKUP(P$2,Banco!$A$1:$AZ$2,2,FALSE),FALSE)</f>
        <v>1</v>
      </c>
      <c r="Q230" s="25">
        <f>VLOOKUP($C230,Banco!$A$3:$AZ$322,HLOOKUP(Q$2,Banco!$A$1:$AZ$2,2,FALSE),FALSE)</f>
        <v>0</v>
      </c>
      <c r="R230" s="25">
        <f>VLOOKUP($C230,Banco!$A$3:$AZ$322,HLOOKUP(R$2,Banco!$A$1:$AZ$2,2,FALSE),FALSE)</f>
        <v>0</v>
      </c>
      <c r="S230" s="25">
        <f>VLOOKUP($C230,Banco!$A$3:$AZ$322,HLOOKUP(S$2,Banco!$A$1:$AZ$2,2,FALSE),FALSE)</f>
        <v>25</v>
      </c>
      <c r="T230" s="25">
        <f>VLOOKUP($C230,Banco!$A$3:$AZ$322,HLOOKUP(T$2,Banco!$A$1:$AZ$2,2,FALSE),FALSE)</f>
        <v>19</v>
      </c>
      <c r="U230" s="25" t="str">
        <f>VLOOKUP($C230,Banco!$A$3:$AZ$322,HLOOKUP(U$2,Banco!$A$1:$AZ$2,2,FALSE),FALSE)</f>
        <v>-</v>
      </c>
      <c r="V230" s="25">
        <f>VLOOKUP($C230,Banco!$A$3:$AZ$322,HLOOKUP(V$2,Banco!$A$1:$AZ$2,2,FALSE),FALSE)</f>
        <v>0</v>
      </c>
      <c r="W230" s="25">
        <f>VLOOKUP($C230,Banco!$A$3:$AZ$322,HLOOKUP(W$2,Banco!$A$1:$AZ$2,2,FALSE),FALSE)</f>
        <v>1</v>
      </c>
      <c r="X230" s="25">
        <f>VLOOKUP($C230,Banco!$A$3:$AZ$322,HLOOKUP(X$2,Banco!$A$1:$AZ$2,2,FALSE),FALSE)</f>
        <v>0</v>
      </c>
      <c r="Y230" s="79" t="str">
        <f>VLOOKUP($C230,Banco!$A$3:$AZ$322,HLOOKUP(Y$2,Banco!$A$1:$AZ$2,2,FALSE),FALSE)</f>
        <v>Ref. Araranguá</v>
      </c>
      <c r="Z230" s="79">
        <f>VLOOKUP($C230,Banco!$A$3:$AZ$322,HLOOKUP(Z$2,Banco!$A$1:$AZ$2,2,FALSE),FALSE)</f>
        <v>0</v>
      </c>
      <c r="AA230" s="79">
        <f>VLOOKUP($C230,Banco!$A$3:$AZ$322,HLOOKUP(AA$2,Banco!$A$1:$AZ$2,2,FALSE),FALSE)</f>
        <v>0</v>
      </c>
      <c r="AB230" s="79" t="str">
        <f>VLOOKUP($C230,Banco!$A$3:$AZ$322,HLOOKUP(AB$2,Banco!$A$1:$AZ$2,2,FALSE),FALSE)</f>
        <v>-</v>
      </c>
      <c r="AC230" s="79">
        <f>VLOOKUP($C230,Banco!$A$3:$AZ$322,HLOOKUP(AC$2,Banco!$A$1:$AZ$2,2,FALSE),FALSE)</f>
        <v>2</v>
      </c>
      <c r="AD230" s="79">
        <f>VLOOKUP($C230,Banco!$A$3:$AZ$322,HLOOKUP(AD$2,Banco!$A$1:$AZ$2,2,FALSE),FALSE)</f>
        <v>0</v>
      </c>
      <c r="AE230" s="79" t="str">
        <f>VLOOKUP($C230,Banco!$A$3:$AZ$322,HLOOKUP(AE$2,Banco!$A$1:$AZ$2,2,FALSE),FALSE)</f>
        <v>X</v>
      </c>
      <c r="AF230" s="79">
        <f>VLOOKUP($C230,Banco!$A$3:$AZ$322,HLOOKUP(AF$2,Banco!$A$1:$AZ$2,2,FALSE),FALSE)</f>
        <v>0</v>
      </c>
      <c r="AG230" s="79">
        <f>VLOOKUP($C230,Banco!$A$3:$AZ$322,HLOOKUP(AG$2,Banco!$A$1:$AZ$2,2,FALSE),FALSE)</f>
        <v>0</v>
      </c>
    </row>
    <row r="231" spans="1:33" x14ac:dyDescent="0.2">
      <c r="A231" s="384"/>
      <c r="B231" s="401"/>
      <c r="C231" s="161" t="s">
        <v>95</v>
      </c>
      <c r="D231" s="198" t="s">
        <v>525</v>
      </c>
      <c r="E231" s="32">
        <f>VLOOKUP($C231,Banco!$A$3:$AZ$322,HLOOKUP(E$2,Banco!$A$1:$AZ$2,2,FALSE),FALSE)</f>
        <v>2063</v>
      </c>
      <c r="F231" s="32">
        <f>VLOOKUP($C231,Banco!$A$3:$AZ$322,HLOOKUP(F$2,Banco!$A$1:$AZ$2,2,FALSE),FALSE)</f>
        <v>3450</v>
      </c>
      <c r="G231" s="32">
        <f>VLOOKUP($C231,Banco!$A$3:$AZ$322,HLOOKUP(G$2,Banco!$A$1:$AZ$2,2,FALSE),FALSE)</f>
        <v>2063</v>
      </c>
      <c r="H231" s="114">
        <f>VLOOKUP($C231,Banco!$A$3:$AZ$322,HLOOKUP(H$2,Banco!$A$1:$AZ$2,2,FALSE),FALSE)</f>
        <v>1</v>
      </c>
      <c r="I231" s="32">
        <f>VLOOKUP($C231,Banco!$A$3:$AZ$322,HLOOKUP(I$2,Banco!$A$1:$AZ$2,2,FALSE),FALSE)</f>
        <v>1</v>
      </c>
      <c r="J231" s="32">
        <f>VLOOKUP($C231,Banco!$A$3:$AZ$322,HLOOKUP(J$2,Banco!$A$1:$AZ$2,2,FALSE),FALSE)</f>
        <v>1</v>
      </c>
      <c r="K231" s="32">
        <f>VLOOKUP($C231,Banco!$A$3:$AZ$322,HLOOKUP(K$2,Banco!$A$1:$AZ$2,2,FALSE),FALSE)</f>
        <v>1</v>
      </c>
      <c r="L231" s="32">
        <f>VLOOKUP($C231,Banco!$A$3:$AZ$322,HLOOKUP(L$2,Banco!$A$1:$AZ$2,2,FALSE),FALSE)</f>
        <v>0</v>
      </c>
      <c r="M231" s="114">
        <f>VLOOKUP($C231,Banco!$A$3:$AZ$322,HLOOKUP(M$2,Banco!$A$1:$AZ$2,2,FALSE),FALSE)</f>
        <v>1</v>
      </c>
      <c r="N231" s="32">
        <f>VLOOKUP($C231,Banco!$A$3:$AZ$322,HLOOKUP(N$2,Banco!$A$1:$AZ$2,2,FALSE),FALSE)</f>
        <v>0</v>
      </c>
      <c r="O231" s="32">
        <f>VLOOKUP($C231,Banco!$A$3:$AZ$322,HLOOKUP(O$2,Banco!$A$1:$AZ$2,2,FALSE),FALSE)</f>
        <v>0</v>
      </c>
      <c r="P231" s="32">
        <f>VLOOKUP($C231,Banco!$A$3:$AZ$322,HLOOKUP(P$2,Banco!$A$1:$AZ$2,2,FALSE),FALSE)</f>
        <v>1</v>
      </c>
      <c r="Q231" s="32">
        <f>VLOOKUP($C231,Banco!$A$3:$AZ$322,HLOOKUP(Q$2,Banco!$A$1:$AZ$2,2,FALSE),FALSE)</f>
        <v>0</v>
      </c>
      <c r="R231" s="32">
        <f>VLOOKUP($C231,Banco!$A$3:$AZ$322,HLOOKUP(R$2,Banco!$A$1:$AZ$2,2,FALSE),FALSE)</f>
        <v>0</v>
      </c>
      <c r="S231" s="32">
        <f>VLOOKUP($C231,Banco!$A$3:$AZ$322,HLOOKUP(S$2,Banco!$A$1:$AZ$2,2,FALSE),FALSE)</f>
        <v>5</v>
      </c>
      <c r="T231" s="32">
        <f>VLOOKUP($C231,Banco!$A$3:$AZ$322,HLOOKUP(T$2,Banco!$A$1:$AZ$2,2,FALSE),FALSE)</f>
        <v>5</v>
      </c>
      <c r="U231" s="32" t="str">
        <f>VLOOKUP($C231,Banco!$A$3:$AZ$322,HLOOKUP(U$2,Banco!$A$1:$AZ$2,2,FALSE),FALSE)</f>
        <v>-</v>
      </c>
      <c r="V231" s="32">
        <f>VLOOKUP($C231,Banco!$A$3:$AZ$322,HLOOKUP(V$2,Banco!$A$1:$AZ$2,2,FALSE),FALSE)</f>
        <v>0</v>
      </c>
      <c r="W231" s="32">
        <f>VLOOKUP($C231,Banco!$A$3:$AZ$322,HLOOKUP(W$2,Banco!$A$1:$AZ$2,2,FALSE),FALSE)</f>
        <v>0</v>
      </c>
      <c r="X231" s="32">
        <f>VLOOKUP($C231,Banco!$A$3:$AZ$322,HLOOKUP(X$2,Banco!$A$1:$AZ$2,2,FALSE),FALSE)</f>
        <v>1</v>
      </c>
      <c r="Y231" s="80" t="str">
        <f>VLOOKUP($C231,Banco!$A$3:$AZ$322,HLOOKUP(Y$2,Banco!$A$1:$AZ$2,2,FALSE),FALSE)</f>
        <v>Ref. Araranguá</v>
      </c>
      <c r="Z231" s="80">
        <f>VLOOKUP($C231,Banco!$A$3:$AZ$322,HLOOKUP(Z$2,Banco!$A$1:$AZ$2,2,FALSE),FALSE)</f>
        <v>0</v>
      </c>
      <c r="AA231" s="80" t="str">
        <f>VLOOKUP($C231,Banco!$A$3:$AZ$322,HLOOKUP(AA$2,Banco!$A$1:$AZ$2,2,FALSE),FALSE)</f>
        <v>-</v>
      </c>
      <c r="AB231" s="80">
        <f>VLOOKUP($C231,Banco!$A$3:$AZ$322,HLOOKUP(AB$2,Banco!$A$1:$AZ$2,2,FALSE),FALSE)</f>
        <v>1</v>
      </c>
      <c r="AC231" s="80">
        <f>VLOOKUP($C231,Banco!$A$3:$AZ$322,HLOOKUP(AC$2,Banco!$A$1:$AZ$2,2,FALSE),FALSE)</f>
        <v>0</v>
      </c>
      <c r="AD231" s="80">
        <f>VLOOKUP($C231,Banco!$A$3:$AZ$322,HLOOKUP(AD$2,Banco!$A$1:$AZ$2,2,FALSE),FALSE)</f>
        <v>0</v>
      </c>
      <c r="AE231" s="80" t="str">
        <f>VLOOKUP($C231,Banco!$A$3:$AZ$322,HLOOKUP(AE$2,Banco!$A$1:$AZ$2,2,FALSE),FALSE)</f>
        <v>X</v>
      </c>
      <c r="AF231" s="80">
        <f>VLOOKUP($C231,Banco!$A$3:$AZ$322,HLOOKUP(AF$2,Banco!$A$1:$AZ$2,2,FALSE),FALSE)</f>
        <v>0</v>
      </c>
      <c r="AG231" s="80">
        <f>VLOOKUP($C231,Banco!$A$3:$AZ$322,HLOOKUP(AG$2,Banco!$A$1:$AZ$2,2,FALSE),FALSE)</f>
        <v>0</v>
      </c>
    </row>
    <row r="232" spans="1:33" x14ac:dyDescent="0.2">
      <c r="A232" s="384"/>
      <c r="B232" s="401"/>
      <c r="C232" s="162" t="s">
        <v>142</v>
      </c>
      <c r="D232" s="198" t="s">
        <v>525</v>
      </c>
      <c r="E232" s="25">
        <f>VLOOKUP($C232,Banco!$A$3:$AZ$322,HLOOKUP(E$2,Banco!$A$1:$AZ$2,2,FALSE),FALSE)</f>
        <v>10416</v>
      </c>
      <c r="F232" s="25">
        <f>VLOOKUP($C232,Banco!$A$3:$AZ$322,HLOOKUP(F$2,Banco!$A$1:$AZ$2,2,FALSE),FALSE)</f>
        <v>10350</v>
      </c>
      <c r="G232" s="25">
        <f>VLOOKUP($C232,Banco!$A$3:$AZ$322,HLOOKUP(G$2,Banco!$A$1:$AZ$2,2,FALSE),FALSE)</f>
        <v>10350</v>
      </c>
      <c r="H232" s="115">
        <f>VLOOKUP($C232,Banco!$A$3:$AZ$322,HLOOKUP(H$2,Banco!$A$1:$AZ$2,2,FALSE),FALSE)</f>
        <v>0.99366359447004604</v>
      </c>
      <c r="I232" s="25">
        <f>VLOOKUP($C232,Banco!$A$3:$AZ$322,HLOOKUP(I$2,Banco!$A$1:$AZ$2,2,FALSE),FALSE)</f>
        <v>5</v>
      </c>
      <c r="J232" s="25">
        <f>VLOOKUP($C232,Banco!$A$3:$AZ$322,HLOOKUP(J$2,Banco!$A$1:$AZ$2,2,FALSE),FALSE)</f>
        <v>3</v>
      </c>
      <c r="K232" s="25">
        <f>VLOOKUP($C232,Banco!$A$3:$AZ$322,HLOOKUP(K$2,Banco!$A$1:$AZ$2,2,FALSE),FALSE)</f>
        <v>2</v>
      </c>
      <c r="L232" s="25">
        <f>VLOOKUP($C232,Banco!$A$3:$AZ$322,HLOOKUP(L$2,Banco!$A$1:$AZ$2,2,FALSE),FALSE)</f>
        <v>0</v>
      </c>
      <c r="M232" s="115">
        <f>VLOOKUP($C232,Banco!$A$3:$AZ$322,HLOOKUP(M$2,Banco!$A$1:$AZ$2,2,FALSE),FALSE)</f>
        <v>0.66490000000000005</v>
      </c>
      <c r="N232" s="25">
        <f>VLOOKUP($C232,Banco!$A$3:$AZ$322,HLOOKUP(N$2,Banco!$A$1:$AZ$2,2,FALSE),FALSE)</f>
        <v>0</v>
      </c>
      <c r="O232" s="25">
        <f>VLOOKUP($C232,Banco!$A$3:$AZ$322,HLOOKUP(O$2,Banco!$A$1:$AZ$2,2,FALSE),FALSE)</f>
        <v>0</v>
      </c>
      <c r="P232" s="25">
        <f>VLOOKUP($C232,Banco!$A$3:$AZ$322,HLOOKUP(P$2,Banco!$A$1:$AZ$2,2,FALSE),FALSE)</f>
        <v>3</v>
      </c>
      <c r="Q232" s="25">
        <f>VLOOKUP($C232,Banco!$A$3:$AZ$322,HLOOKUP(Q$2,Banco!$A$1:$AZ$2,2,FALSE),FALSE)</f>
        <v>0</v>
      </c>
      <c r="R232" s="25">
        <f>VLOOKUP($C232,Banco!$A$3:$AZ$322,HLOOKUP(R$2,Banco!$A$1:$AZ$2,2,FALSE),FALSE)</f>
        <v>0</v>
      </c>
      <c r="S232" s="25">
        <f>VLOOKUP($C232,Banco!$A$3:$AZ$322,HLOOKUP(S$2,Banco!$A$1:$AZ$2,2,FALSE),FALSE)</f>
        <v>26</v>
      </c>
      <c r="T232" s="25">
        <f>VLOOKUP($C232,Banco!$A$3:$AZ$322,HLOOKUP(T$2,Banco!$A$1:$AZ$2,2,FALSE),FALSE)</f>
        <v>27</v>
      </c>
      <c r="U232" s="25" t="str">
        <f>VLOOKUP($C232,Banco!$A$3:$AZ$322,HLOOKUP(U$2,Banco!$A$1:$AZ$2,2,FALSE),FALSE)</f>
        <v>-</v>
      </c>
      <c r="V232" s="25">
        <f>VLOOKUP($C232,Banco!$A$3:$AZ$322,HLOOKUP(V$2,Banco!$A$1:$AZ$2,2,FALSE),FALSE)</f>
        <v>0</v>
      </c>
      <c r="W232" s="25">
        <f>VLOOKUP($C232,Banco!$A$3:$AZ$322,HLOOKUP(W$2,Banco!$A$1:$AZ$2,2,FALSE),FALSE)</f>
        <v>1</v>
      </c>
      <c r="X232" s="25">
        <f>VLOOKUP($C232,Banco!$A$3:$AZ$322,HLOOKUP(X$2,Banco!$A$1:$AZ$2,2,FALSE),FALSE)</f>
        <v>0</v>
      </c>
      <c r="Y232" s="79" t="str">
        <f>VLOOKUP($C232,Banco!$A$3:$AZ$322,HLOOKUP(Y$2,Banco!$A$1:$AZ$2,2,FALSE),FALSE)</f>
        <v>Ref. Araranguá</v>
      </c>
      <c r="Z232" s="79">
        <f>VLOOKUP($C232,Banco!$A$3:$AZ$322,HLOOKUP(Z$2,Banco!$A$1:$AZ$2,2,FALSE),FALSE)</f>
        <v>0</v>
      </c>
      <c r="AA232" s="79" t="str">
        <f>VLOOKUP($C232,Banco!$A$3:$AZ$322,HLOOKUP(AA$2,Banco!$A$1:$AZ$2,2,FALSE),FALSE)</f>
        <v>-</v>
      </c>
      <c r="AB232" s="79">
        <f>VLOOKUP($C232,Banco!$A$3:$AZ$322,HLOOKUP(AB$2,Banco!$A$1:$AZ$2,2,FALSE),FALSE)</f>
        <v>1</v>
      </c>
      <c r="AC232" s="79">
        <f>VLOOKUP($C232,Banco!$A$3:$AZ$322,HLOOKUP(AC$2,Banco!$A$1:$AZ$2,2,FALSE),FALSE)</f>
        <v>0</v>
      </c>
      <c r="AD232" s="79">
        <f>VLOOKUP($C232,Banco!$A$3:$AZ$322,HLOOKUP(AD$2,Banco!$A$1:$AZ$2,2,FALSE),FALSE)</f>
        <v>0</v>
      </c>
      <c r="AE232" s="79" t="str">
        <f>VLOOKUP($C232,Banco!$A$3:$AZ$322,HLOOKUP(AE$2,Banco!$A$1:$AZ$2,2,FALSE),FALSE)</f>
        <v>X</v>
      </c>
      <c r="AF232" s="79">
        <f>VLOOKUP($C232,Banco!$A$3:$AZ$322,HLOOKUP(AF$2,Banco!$A$1:$AZ$2,2,FALSE),FALSE)</f>
        <v>0</v>
      </c>
      <c r="AG232" s="79">
        <f>VLOOKUP($C232,Banco!$A$3:$AZ$322,HLOOKUP(AG$2,Banco!$A$1:$AZ$2,2,FALSE),FALSE)</f>
        <v>0</v>
      </c>
    </row>
    <row r="233" spans="1:33" x14ac:dyDescent="0.2">
      <c r="A233" s="384"/>
      <c r="B233" s="401"/>
      <c r="C233" s="161" t="s">
        <v>166</v>
      </c>
      <c r="D233" s="198" t="s">
        <v>525</v>
      </c>
      <c r="E233" s="32">
        <f>VLOOKUP($C233,Banco!$A$3:$AZ$322,HLOOKUP(E$2,Banco!$A$1:$AZ$2,2,FALSE),FALSE)</f>
        <v>7293</v>
      </c>
      <c r="F233" s="32">
        <f>VLOOKUP($C233,Banco!$A$3:$AZ$322,HLOOKUP(F$2,Banco!$A$1:$AZ$2,2,FALSE),FALSE)</f>
        <v>3450</v>
      </c>
      <c r="G233" s="32">
        <f>VLOOKUP($C233,Banco!$A$3:$AZ$322,HLOOKUP(G$2,Banco!$A$1:$AZ$2,2,FALSE),FALSE)</f>
        <v>3450</v>
      </c>
      <c r="H233" s="114">
        <f>VLOOKUP($C233,Banco!$A$3:$AZ$322,HLOOKUP(H$2,Banco!$A$1:$AZ$2,2,FALSE),FALSE)</f>
        <v>0.47305635540929658</v>
      </c>
      <c r="I233" s="32">
        <f>VLOOKUP($C233,Banco!$A$3:$AZ$322,HLOOKUP(I$2,Banco!$A$1:$AZ$2,2,FALSE),FALSE)</f>
        <v>4</v>
      </c>
      <c r="J233" s="32">
        <f>VLOOKUP($C233,Banco!$A$3:$AZ$322,HLOOKUP(J$2,Banco!$A$1:$AZ$2,2,FALSE),FALSE)</f>
        <v>1</v>
      </c>
      <c r="K233" s="32">
        <f>VLOOKUP($C233,Banco!$A$3:$AZ$322,HLOOKUP(K$2,Banco!$A$1:$AZ$2,2,FALSE),FALSE)</f>
        <v>1</v>
      </c>
      <c r="L233" s="32">
        <f>VLOOKUP($C233,Banco!$A$3:$AZ$322,HLOOKUP(L$2,Banco!$A$1:$AZ$2,2,FALSE),FALSE)</f>
        <v>0</v>
      </c>
      <c r="M233" s="114">
        <f>VLOOKUP($C233,Banco!$A$3:$AZ$322,HLOOKUP(M$2,Banco!$A$1:$AZ$2,2,FALSE),FALSE)</f>
        <v>0.46760000000000002</v>
      </c>
      <c r="N233" s="32">
        <f>VLOOKUP($C233,Banco!$A$3:$AZ$322,HLOOKUP(N$2,Banco!$A$1:$AZ$2,2,FALSE),FALSE)</f>
        <v>0</v>
      </c>
      <c r="O233" s="32">
        <f>VLOOKUP($C233,Banco!$A$3:$AZ$322,HLOOKUP(O$2,Banco!$A$1:$AZ$2,2,FALSE),FALSE)</f>
        <v>0</v>
      </c>
      <c r="P233" s="32">
        <f>VLOOKUP($C233,Banco!$A$3:$AZ$322,HLOOKUP(P$2,Banco!$A$1:$AZ$2,2,FALSE),FALSE)</f>
        <v>1</v>
      </c>
      <c r="Q233" s="32">
        <f>VLOOKUP($C233,Banco!$A$3:$AZ$322,HLOOKUP(Q$2,Banco!$A$1:$AZ$2,2,FALSE),FALSE)</f>
        <v>0</v>
      </c>
      <c r="R233" s="32">
        <f>VLOOKUP($C233,Banco!$A$3:$AZ$322,HLOOKUP(R$2,Banco!$A$1:$AZ$2,2,FALSE),FALSE)</f>
        <v>0</v>
      </c>
      <c r="S233" s="32">
        <f>VLOOKUP($C233,Banco!$A$3:$AZ$322,HLOOKUP(S$2,Banco!$A$1:$AZ$2,2,FALSE),FALSE)</f>
        <v>18</v>
      </c>
      <c r="T233" s="32">
        <f>VLOOKUP($C233,Banco!$A$3:$AZ$322,HLOOKUP(T$2,Banco!$A$1:$AZ$2,2,FALSE),FALSE)</f>
        <v>0</v>
      </c>
      <c r="U233" s="32" t="str">
        <f>VLOOKUP($C233,Banco!$A$3:$AZ$322,HLOOKUP(U$2,Banco!$A$1:$AZ$2,2,FALSE),FALSE)</f>
        <v>-</v>
      </c>
      <c r="V233" s="32">
        <f>VLOOKUP($C233,Banco!$A$3:$AZ$322,HLOOKUP(V$2,Banco!$A$1:$AZ$2,2,FALSE),FALSE)</f>
        <v>0</v>
      </c>
      <c r="W233" s="32">
        <f>VLOOKUP($C233,Banco!$A$3:$AZ$322,HLOOKUP(W$2,Banco!$A$1:$AZ$2,2,FALSE),FALSE)</f>
        <v>0</v>
      </c>
      <c r="X233" s="32">
        <f>VLOOKUP($C233,Banco!$A$3:$AZ$322,HLOOKUP(X$2,Banco!$A$1:$AZ$2,2,FALSE),FALSE)</f>
        <v>0</v>
      </c>
      <c r="Y233" s="80" t="str">
        <f>VLOOKUP($C233,Banco!$A$3:$AZ$322,HLOOKUP(Y$2,Banco!$A$1:$AZ$2,2,FALSE),FALSE)</f>
        <v>Ref. Araranguá</v>
      </c>
      <c r="Z233" s="80">
        <f>VLOOKUP($C233,Banco!$A$3:$AZ$322,HLOOKUP(Z$2,Banco!$A$1:$AZ$2,2,FALSE),FALSE)</f>
        <v>0</v>
      </c>
      <c r="AA233" s="80" t="str">
        <f>VLOOKUP($C233,Banco!$A$3:$AZ$322,HLOOKUP(AA$2,Banco!$A$1:$AZ$2,2,FALSE),FALSE)</f>
        <v>-</v>
      </c>
      <c r="AB233" s="80">
        <f>VLOOKUP($C233,Banco!$A$3:$AZ$322,HLOOKUP(AB$2,Banco!$A$1:$AZ$2,2,FALSE),FALSE)</f>
        <v>0</v>
      </c>
      <c r="AC233" s="80">
        <f>VLOOKUP($C233,Banco!$A$3:$AZ$322,HLOOKUP(AC$2,Banco!$A$1:$AZ$2,2,FALSE),FALSE)</f>
        <v>0</v>
      </c>
      <c r="AD233" s="80">
        <f>VLOOKUP($C233,Banco!$A$3:$AZ$322,HLOOKUP(AD$2,Banco!$A$1:$AZ$2,2,FALSE),FALSE)</f>
        <v>0</v>
      </c>
      <c r="AE233" s="80" t="str">
        <f>VLOOKUP($C233,Banco!$A$3:$AZ$322,HLOOKUP(AE$2,Banco!$A$1:$AZ$2,2,FALSE),FALSE)</f>
        <v>X</v>
      </c>
      <c r="AF233" s="80">
        <f>VLOOKUP($C233,Banco!$A$3:$AZ$322,HLOOKUP(AF$2,Banco!$A$1:$AZ$2,2,FALSE),FALSE)</f>
        <v>0</v>
      </c>
      <c r="AG233" s="80">
        <f>VLOOKUP($C233,Banco!$A$3:$AZ$322,HLOOKUP(AG$2,Banco!$A$1:$AZ$2,2,FALSE),FALSE)</f>
        <v>0</v>
      </c>
    </row>
    <row r="234" spans="1:33" x14ac:dyDescent="0.2">
      <c r="A234" s="384"/>
      <c r="B234" s="401"/>
      <c r="C234" s="162" t="s">
        <v>171</v>
      </c>
      <c r="D234" s="198" t="s">
        <v>525</v>
      </c>
      <c r="E234" s="25">
        <f>VLOOKUP($C234,Banco!$A$3:$AZ$322,HLOOKUP(E$2,Banco!$A$1:$AZ$2,2,FALSE),FALSE)</f>
        <v>7015</v>
      </c>
      <c r="F234" s="25">
        <f>VLOOKUP($C234,Banco!$A$3:$AZ$322,HLOOKUP(F$2,Banco!$A$1:$AZ$2,2,FALSE),FALSE)</f>
        <v>10350</v>
      </c>
      <c r="G234" s="25">
        <f>VLOOKUP($C234,Banco!$A$3:$AZ$322,HLOOKUP(G$2,Banco!$A$1:$AZ$2,2,FALSE),FALSE)</f>
        <v>7015</v>
      </c>
      <c r="H234" s="115">
        <f>VLOOKUP($C234,Banco!$A$3:$AZ$322,HLOOKUP(H$2,Banco!$A$1:$AZ$2,2,FALSE),FALSE)</f>
        <v>1</v>
      </c>
      <c r="I234" s="25">
        <f>VLOOKUP($C234,Banco!$A$3:$AZ$322,HLOOKUP(I$2,Banco!$A$1:$AZ$2,2,FALSE),FALSE)</f>
        <v>4</v>
      </c>
      <c r="J234" s="25">
        <f>VLOOKUP($C234,Banco!$A$3:$AZ$322,HLOOKUP(J$2,Banco!$A$1:$AZ$2,2,FALSE),FALSE)</f>
        <v>3</v>
      </c>
      <c r="K234" s="25">
        <f>VLOOKUP($C234,Banco!$A$3:$AZ$322,HLOOKUP(K$2,Banco!$A$1:$AZ$2,2,FALSE),FALSE)</f>
        <v>1</v>
      </c>
      <c r="L234" s="25">
        <f>VLOOKUP($C234,Banco!$A$3:$AZ$322,HLOOKUP(L$2,Banco!$A$1:$AZ$2,2,FALSE),FALSE)</f>
        <v>0</v>
      </c>
      <c r="M234" s="115">
        <f>VLOOKUP($C234,Banco!$A$3:$AZ$322,HLOOKUP(M$2,Banco!$A$1:$AZ$2,2,FALSE),FALSE)</f>
        <v>0.49270000000000003</v>
      </c>
      <c r="N234" s="25">
        <f>VLOOKUP($C234,Banco!$A$3:$AZ$322,HLOOKUP(N$2,Banco!$A$1:$AZ$2,2,FALSE),FALSE)</f>
        <v>0</v>
      </c>
      <c r="O234" s="25">
        <f>VLOOKUP($C234,Banco!$A$3:$AZ$322,HLOOKUP(O$2,Banco!$A$1:$AZ$2,2,FALSE),FALSE)</f>
        <v>0</v>
      </c>
      <c r="P234" s="25">
        <f>VLOOKUP($C234,Banco!$A$3:$AZ$322,HLOOKUP(P$2,Banco!$A$1:$AZ$2,2,FALSE),FALSE)</f>
        <v>3</v>
      </c>
      <c r="Q234" s="25">
        <f>VLOOKUP($C234,Banco!$A$3:$AZ$322,HLOOKUP(Q$2,Banco!$A$1:$AZ$2,2,FALSE),FALSE)</f>
        <v>0</v>
      </c>
      <c r="R234" s="25">
        <f>VLOOKUP($C234,Banco!$A$3:$AZ$322,HLOOKUP(R$2,Banco!$A$1:$AZ$2,2,FALSE),FALSE)</f>
        <v>0</v>
      </c>
      <c r="S234" s="25">
        <f>VLOOKUP($C234,Banco!$A$3:$AZ$322,HLOOKUP(S$2,Banco!$A$1:$AZ$2,2,FALSE),FALSE)</f>
        <v>18</v>
      </c>
      <c r="T234" s="25">
        <f>VLOOKUP($C234,Banco!$A$3:$AZ$322,HLOOKUP(T$2,Banco!$A$1:$AZ$2,2,FALSE),FALSE)</f>
        <v>18</v>
      </c>
      <c r="U234" s="25" t="str">
        <f>VLOOKUP($C234,Banco!$A$3:$AZ$322,HLOOKUP(U$2,Banco!$A$1:$AZ$2,2,FALSE),FALSE)</f>
        <v>-</v>
      </c>
      <c r="V234" s="25">
        <f>VLOOKUP($C234,Banco!$A$3:$AZ$322,HLOOKUP(V$2,Banco!$A$1:$AZ$2,2,FALSE),FALSE)</f>
        <v>0</v>
      </c>
      <c r="W234" s="25">
        <f>VLOOKUP($C234,Banco!$A$3:$AZ$322,HLOOKUP(W$2,Banco!$A$1:$AZ$2,2,FALSE),FALSE)</f>
        <v>1</v>
      </c>
      <c r="X234" s="25">
        <f>VLOOKUP($C234,Banco!$A$3:$AZ$322,HLOOKUP(X$2,Banco!$A$1:$AZ$2,2,FALSE),FALSE)</f>
        <v>0</v>
      </c>
      <c r="Y234" s="79" t="str">
        <f>VLOOKUP($C234,Banco!$A$3:$AZ$322,HLOOKUP(Y$2,Banco!$A$1:$AZ$2,2,FALSE),FALSE)</f>
        <v>Ref. Araranguá</v>
      </c>
      <c r="Z234" s="79">
        <f>VLOOKUP($C234,Banco!$A$3:$AZ$322,HLOOKUP(Z$2,Banco!$A$1:$AZ$2,2,FALSE),FALSE)</f>
        <v>0</v>
      </c>
      <c r="AA234" s="79" t="str">
        <f>VLOOKUP($C234,Banco!$A$3:$AZ$322,HLOOKUP(AA$2,Banco!$A$1:$AZ$2,2,FALSE),FALSE)</f>
        <v>-</v>
      </c>
      <c r="AB234" s="79">
        <f>VLOOKUP($C234,Banco!$A$3:$AZ$322,HLOOKUP(AB$2,Banco!$A$1:$AZ$2,2,FALSE),FALSE)</f>
        <v>0</v>
      </c>
      <c r="AC234" s="79">
        <f>VLOOKUP($C234,Banco!$A$3:$AZ$322,HLOOKUP(AC$2,Banco!$A$1:$AZ$2,2,FALSE),FALSE)</f>
        <v>1</v>
      </c>
      <c r="AD234" s="79">
        <f>VLOOKUP($C234,Banco!$A$3:$AZ$322,HLOOKUP(AD$2,Banco!$A$1:$AZ$2,2,FALSE),FALSE)</f>
        <v>0</v>
      </c>
      <c r="AE234" s="79" t="str">
        <f>VLOOKUP($C234,Banco!$A$3:$AZ$322,HLOOKUP(AE$2,Banco!$A$1:$AZ$2,2,FALSE),FALSE)</f>
        <v>X</v>
      </c>
      <c r="AF234" s="79">
        <f>VLOOKUP($C234,Banco!$A$3:$AZ$322,HLOOKUP(AF$2,Banco!$A$1:$AZ$2,2,FALSE),FALSE)</f>
        <v>0</v>
      </c>
      <c r="AG234" s="79">
        <f>VLOOKUP($C234,Banco!$A$3:$AZ$322,HLOOKUP(AG$2,Banco!$A$1:$AZ$2,2,FALSE),FALSE)</f>
        <v>0</v>
      </c>
    </row>
    <row r="235" spans="1:33" x14ac:dyDescent="0.2">
      <c r="A235" s="384"/>
      <c r="B235" s="401"/>
      <c r="C235" s="161" t="s">
        <v>178</v>
      </c>
      <c r="D235" s="198" t="s">
        <v>525</v>
      </c>
      <c r="E235" s="32">
        <f>VLOOKUP($C235,Banco!$A$3:$AZ$322,HLOOKUP(E$2,Banco!$A$1:$AZ$2,2,FALSE),FALSE)</f>
        <v>2893</v>
      </c>
      <c r="F235" s="32">
        <f>VLOOKUP($C235,Banco!$A$3:$AZ$322,HLOOKUP(F$2,Banco!$A$1:$AZ$2,2,FALSE),FALSE)</f>
        <v>3450</v>
      </c>
      <c r="G235" s="32">
        <f>VLOOKUP($C235,Banco!$A$3:$AZ$322,HLOOKUP(G$2,Banco!$A$1:$AZ$2,2,FALSE),FALSE)</f>
        <v>2893</v>
      </c>
      <c r="H235" s="114">
        <f>VLOOKUP($C235,Banco!$A$3:$AZ$322,HLOOKUP(H$2,Banco!$A$1:$AZ$2,2,FALSE),FALSE)</f>
        <v>1</v>
      </c>
      <c r="I235" s="32">
        <f>VLOOKUP($C235,Banco!$A$3:$AZ$322,HLOOKUP(I$2,Banco!$A$1:$AZ$2,2,FALSE),FALSE)</f>
        <v>1</v>
      </c>
      <c r="J235" s="32">
        <f>VLOOKUP($C235,Banco!$A$3:$AZ$322,HLOOKUP(J$2,Banco!$A$1:$AZ$2,2,FALSE),FALSE)</f>
        <v>1</v>
      </c>
      <c r="K235" s="32">
        <f>VLOOKUP($C235,Banco!$A$3:$AZ$322,HLOOKUP(K$2,Banco!$A$1:$AZ$2,2,FALSE),FALSE)</f>
        <v>1</v>
      </c>
      <c r="L235" s="32">
        <f>VLOOKUP($C235,Banco!$A$3:$AZ$322,HLOOKUP(L$2,Banco!$A$1:$AZ$2,2,FALSE),FALSE)</f>
        <v>0</v>
      </c>
      <c r="M235" s="114">
        <f>VLOOKUP($C235,Banco!$A$3:$AZ$322,HLOOKUP(M$2,Banco!$A$1:$AZ$2,2,FALSE),FALSE)</f>
        <v>1</v>
      </c>
      <c r="N235" s="32">
        <f>VLOOKUP($C235,Banco!$A$3:$AZ$322,HLOOKUP(N$2,Banco!$A$1:$AZ$2,2,FALSE),FALSE)</f>
        <v>0</v>
      </c>
      <c r="O235" s="32">
        <f>VLOOKUP($C235,Banco!$A$3:$AZ$322,HLOOKUP(O$2,Banco!$A$1:$AZ$2,2,FALSE),FALSE)</f>
        <v>0</v>
      </c>
      <c r="P235" s="32">
        <f>VLOOKUP($C235,Banco!$A$3:$AZ$322,HLOOKUP(P$2,Banco!$A$1:$AZ$2,2,FALSE),FALSE)</f>
        <v>1</v>
      </c>
      <c r="Q235" s="32">
        <f>VLOOKUP($C235,Banco!$A$3:$AZ$322,HLOOKUP(Q$2,Banco!$A$1:$AZ$2,2,FALSE),FALSE)</f>
        <v>0</v>
      </c>
      <c r="R235" s="32">
        <f>VLOOKUP($C235,Banco!$A$3:$AZ$322,HLOOKUP(R$2,Banco!$A$1:$AZ$2,2,FALSE),FALSE)</f>
        <v>0</v>
      </c>
      <c r="S235" s="32">
        <f>VLOOKUP($C235,Banco!$A$3:$AZ$322,HLOOKUP(S$2,Banco!$A$1:$AZ$2,2,FALSE),FALSE)</f>
        <v>7</v>
      </c>
      <c r="T235" s="32">
        <f>VLOOKUP($C235,Banco!$A$3:$AZ$322,HLOOKUP(T$2,Banco!$A$1:$AZ$2,2,FALSE),FALSE)</f>
        <v>0</v>
      </c>
      <c r="U235" s="32" t="str">
        <f>VLOOKUP($C235,Banco!$A$3:$AZ$322,HLOOKUP(U$2,Banco!$A$1:$AZ$2,2,FALSE),FALSE)</f>
        <v>-</v>
      </c>
      <c r="V235" s="32">
        <f>VLOOKUP($C235,Banco!$A$3:$AZ$322,HLOOKUP(V$2,Banco!$A$1:$AZ$2,2,FALSE),FALSE)</f>
        <v>0</v>
      </c>
      <c r="W235" s="32">
        <f>VLOOKUP($C235,Banco!$A$3:$AZ$322,HLOOKUP(W$2,Banco!$A$1:$AZ$2,2,FALSE),FALSE)</f>
        <v>0</v>
      </c>
      <c r="X235" s="32">
        <f>VLOOKUP($C235,Banco!$A$3:$AZ$322,HLOOKUP(X$2,Banco!$A$1:$AZ$2,2,FALSE),FALSE)</f>
        <v>0</v>
      </c>
      <c r="Y235" s="80" t="str">
        <f>VLOOKUP($C235,Banco!$A$3:$AZ$322,HLOOKUP(Y$2,Banco!$A$1:$AZ$2,2,FALSE),FALSE)</f>
        <v>Ref. Araranguá</v>
      </c>
      <c r="Z235" s="80">
        <f>VLOOKUP($C235,Banco!$A$3:$AZ$322,HLOOKUP(Z$2,Banco!$A$1:$AZ$2,2,FALSE),FALSE)</f>
        <v>0</v>
      </c>
      <c r="AA235" s="80" t="str">
        <f>VLOOKUP($C235,Banco!$A$3:$AZ$322,HLOOKUP(AA$2,Banco!$A$1:$AZ$2,2,FALSE),FALSE)</f>
        <v>-</v>
      </c>
      <c r="AB235" s="80">
        <f>VLOOKUP($C235,Banco!$A$3:$AZ$322,HLOOKUP(AB$2,Banco!$A$1:$AZ$2,2,FALSE),FALSE)</f>
        <v>0</v>
      </c>
      <c r="AC235" s="80">
        <f>VLOOKUP($C235,Banco!$A$3:$AZ$322,HLOOKUP(AC$2,Banco!$A$1:$AZ$2,2,FALSE),FALSE)</f>
        <v>0</v>
      </c>
      <c r="AD235" s="80">
        <f>VLOOKUP($C235,Banco!$A$3:$AZ$322,HLOOKUP(AD$2,Banco!$A$1:$AZ$2,2,FALSE),FALSE)</f>
        <v>0</v>
      </c>
      <c r="AE235" s="80" t="str">
        <f>VLOOKUP($C235,Banco!$A$3:$AZ$322,HLOOKUP(AE$2,Banco!$A$1:$AZ$2,2,FALSE),FALSE)</f>
        <v>X</v>
      </c>
      <c r="AF235" s="80">
        <f>VLOOKUP($C235,Banco!$A$3:$AZ$322,HLOOKUP(AF$2,Banco!$A$1:$AZ$2,2,FALSE),FALSE)</f>
        <v>0</v>
      </c>
      <c r="AG235" s="80">
        <f>VLOOKUP($C235,Banco!$A$3:$AZ$322,HLOOKUP(AG$2,Banco!$A$1:$AZ$2,2,FALSE),FALSE)</f>
        <v>0</v>
      </c>
    </row>
    <row r="236" spans="1:33" x14ac:dyDescent="0.2">
      <c r="A236" s="384"/>
      <c r="B236" s="401"/>
      <c r="C236" s="162" t="s">
        <v>197</v>
      </c>
      <c r="D236" s="198" t="s">
        <v>525</v>
      </c>
      <c r="E236" s="25">
        <f>VLOOKUP($C236,Banco!$A$3:$AZ$322,HLOOKUP(E$2,Banco!$A$1:$AZ$2,2,FALSE),FALSE)</f>
        <v>8823</v>
      </c>
      <c r="F236" s="25">
        <f>VLOOKUP($C236,Banco!$A$3:$AZ$322,HLOOKUP(F$2,Banco!$A$1:$AZ$2,2,FALSE),FALSE)</f>
        <v>10350</v>
      </c>
      <c r="G236" s="25">
        <f>VLOOKUP($C236,Banco!$A$3:$AZ$322,HLOOKUP(G$2,Banco!$A$1:$AZ$2,2,FALSE),FALSE)</f>
        <v>8823</v>
      </c>
      <c r="H236" s="115">
        <f>VLOOKUP($C236,Banco!$A$3:$AZ$322,HLOOKUP(H$2,Banco!$A$1:$AZ$2,2,FALSE),FALSE)</f>
        <v>1</v>
      </c>
      <c r="I236" s="25">
        <f>VLOOKUP($C236,Banco!$A$3:$AZ$322,HLOOKUP(I$2,Banco!$A$1:$AZ$2,2,FALSE),FALSE)</f>
        <v>4</v>
      </c>
      <c r="J236" s="25">
        <f>VLOOKUP($C236,Banco!$A$3:$AZ$322,HLOOKUP(J$2,Banco!$A$1:$AZ$2,2,FALSE),FALSE)</f>
        <v>3</v>
      </c>
      <c r="K236" s="25">
        <f>VLOOKUP($C236,Banco!$A$3:$AZ$322,HLOOKUP(K$2,Banco!$A$1:$AZ$2,2,FALSE),FALSE)</f>
        <v>2</v>
      </c>
      <c r="L236" s="25">
        <f>VLOOKUP($C236,Banco!$A$3:$AZ$322,HLOOKUP(L$2,Banco!$A$1:$AZ$2,2,FALSE),FALSE)</f>
        <v>0</v>
      </c>
      <c r="M236" s="115">
        <f>VLOOKUP($C236,Banco!$A$3:$AZ$322,HLOOKUP(M$2,Banco!$A$1:$AZ$2,2,FALSE),FALSE)</f>
        <v>0.76249999999999996</v>
      </c>
      <c r="N236" s="25">
        <f>VLOOKUP($C236,Banco!$A$3:$AZ$322,HLOOKUP(N$2,Banco!$A$1:$AZ$2,2,FALSE),FALSE)</f>
        <v>0</v>
      </c>
      <c r="O236" s="25">
        <f>VLOOKUP($C236,Banco!$A$3:$AZ$322,HLOOKUP(O$2,Banco!$A$1:$AZ$2,2,FALSE),FALSE)</f>
        <v>0</v>
      </c>
      <c r="P236" s="25">
        <f>VLOOKUP($C236,Banco!$A$3:$AZ$322,HLOOKUP(P$2,Banco!$A$1:$AZ$2,2,FALSE),FALSE)</f>
        <v>2</v>
      </c>
      <c r="Q236" s="25">
        <f>VLOOKUP($C236,Banco!$A$3:$AZ$322,HLOOKUP(Q$2,Banco!$A$1:$AZ$2,2,FALSE),FALSE)</f>
        <v>0</v>
      </c>
      <c r="R236" s="25">
        <f>VLOOKUP($C236,Banco!$A$3:$AZ$322,HLOOKUP(R$2,Banco!$A$1:$AZ$2,2,FALSE),FALSE)</f>
        <v>0</v>
      </c>
      <c r="S236" s="25">
        <f>VLOOKUP($C236,Banco!$A$3:$AZ$322,HLOOKUP(S$2,Banco!$A$1:$AZ$2,2,FALSE),FALSE)</f>
        <v>20</v>
      </c>
      <c r="T236" s="25">
        <f>VLOOKUP($C236,Banco!$A$3:$AZ$322,HLOOKUP(T$2,Banco!$A$1:$AZ$2,2,FALSE),FALSE)</f>
        <v>15</v>
      </c>
      <c r="U236" s="25" t="str">
        <f>VLOOKUP($C236,Banco!$A$3:$AZ$322,HLOOKUP(U$2,Banco!$A$1:$AZ$2,2,FALSE),FALSE)</f>
        <v>-</v>
      </c>
      <c r="V236" s="25">
        <f>VLOOKUP($C236,Banco!$A$3:$AZ$322,HLOOKUP(V$2,Banco!$A$1:$AZ$2,2,FALSE),FALSE)</f>
        <v>0</v>
      </c>
      <c r="W236" s="25">
        <f>VLOOKUP($C236,Banco!$A$3:$AZ$322,HLOOKUP(W$2,Banco!$A$1:$AZ$2,2,FALSE),FALSE)</f>
        <v>0</v>
      </c>
      <c r="X236" s="25">
        <f>VLOOKUP($C236,Banco!$A$3:$AZ$322,HLOOKUP(X$2,Banco!$A$1:$AZ$2,2,FALSE),FALSE)</f>
        <v>0</v>
      </c>
      <c r="Y236" s="79" t="str">
        <f>VLOOKUP($C236,Banco!$A$3:$AZ$322,HLOOKUP(Y$2,Banco!$A$1:$AZ$2,2,FALSE),FALSE)</f>
        <v>Ref. Araranguá</v>
      </c>
      <c r="Z236" s="79" t="str">
        <f>VLOOKUP($C236,Banco!$A$3:$AZ$322,HLOOKUP(Z$2,Banco!$A$1:$AZ$2,2,FALSE),FALSE)</f>
        <v>X</v>
      </c>
      <c r="AA236" s="79" t="str">
        <f>VLOOKUP($C236,Banco!$A$3:$AZ$322,HLOOKUP(AA$2,Banco!$A$1:$AZ$2,2,FALSE),FALSE)</f>
        <v>-</v>
      </c>
      <c r="AB236" s="79">
        <f>VLOOKUP($C236,Banco!$A$3:$AZ$322,HLOOKUP(AB$2,Banco!$A$1:$AZ$2,2,FALSE),FALSE)</f>
        <v>0</v>
      </c>
      <c r="AC236" s="79">
        <f>VLOOKUP($C236,Banco!$A$3:$AZ$322,HLOOKUP(AC$2,Banco!$A$1:$AZ$2,2,FALSE),FALSE)</f>
        <v>0</v>
      </c>
      <c r="AD236" s="79">
        <f>VLOOKUP($C236,Banco!$A$3:$AZ$322,HLOOKUP(AD$2,Banco!$A$1:$AZ$2,2,FALSE),FALSE)</f>
        <v>0</v>
      </c>
      <c r="AE236" s="79" t="str">
        <f>VLOOKUP($C236,Banco!$A$3:$AZ$322,HLOOKUP(AE$2,Banco!$A$1:$AZ$2,2,FALSE),FALSE)</f>
        <v>X</v>
      </c>
      <c r="AF236" s="79">
        <f>VLOOKUP($C236,Banco!$A$3:$AZ$322,HLOOKUP(AF$2,Banco!$A$1:$AZ$2,2,FALSE),FALSE)</f>
        <v>0</v>
      </c>
      <c r="AG236" s="79">
        <f>VLOOKUP($C236,Banco!$A$3:$AZ$322,HLOOKUP(AG$2,Banco!$A$1:$AZ$2,2,FALSE),FALSE)</f>
        <v>0</v>
      </c>
    </row>
    <row r="237" spans="1:33" x14ac:dyDescent="0.2">
      <c r="A237" s="384"/>
      <c r="B237" s="401"/>
      <c r="C237" s="161" t="s">
        <v>215</v>
      </c>
      <c r="D237" s="198" t="s">
        <v>525</v>
      </c>
      <c r="E237" s="32">
        <f>VLOOKUP($C237,Banco!$A$3:$AZ$322,HLOOKUP(E$2,Banco!$A$1:$AZ$2,2,FALSE),FALSE)</f>
        <v>7319</v>
      </c>
      <c r="F237" s="32">
        <f>VLOOKUP($C237,Banco!$A$3:$AZ$322,HLOOKUP(F$2,Banco!$A$1:$AZ$2,2,FALSE),FALSE)</f>
        <v>10350</v>
      </c>
      <c r="G237" s="32">
        <f>VLOOKUP($C237,Banco!$A$3:$AZ$322,HLOOKUP(G$2,Banco!$A$1:$AZ$2,2,FALSE),FALSE)</f>
        <v>7319</v>
      </c>
      <c r="H237" s="114">
        <f>VLOOKUP($C237,Banco!$A$3:$AZ$322,HLOOKUP(H$2,Banco!$A$1:$AZ$2,2,FALSE),FALSE)</f>
        <v>1</v>
      </c>
      <c r="I237" s="32">
        <f>VLOOKUP($C237,Banco!$A$3:$AZ$322,HLOOKUP(I$2,Banco!$A$1:$AZ$2,2,FALSE),FALSE)</f>
        <v>4</v>
      </c>
      <c r="J237" s="32">
        <f>VLOOKUP($C237,Banco!$A$3:$AZ$322,HLOOKUP(J$2,Banco!$A$1:$AZ$2,2,FALSE),FALSE)</f>
        <v>3</v>
      </c>
      <c r="K237" s="32">
        <f>VLOOKUP($C237,Banco!$A$3:$AZ$322,HLOOKUP(K$2,Banco!$A$1:$AZ$2,2,FALSE),FALSE)</f>
        <v>2</v>
      </c>
      <c r="L237" s="32">
        <f>VLOOKUP($C237,Banco!$A$3:$AZ$322,HLOOKUP(L$2,Banco!$A$1:$AZ$2,2,FALSE),FALSE)</f>
        <v>0</v>
      </c>
      <c r="M237" s="114">
        <f>VLOOKUP($C237,Banco!$A$3:$AZ$322,HLOOKUP(M$2,Banco!$A$1:$AZ$2,2,FALSE),FALSE)</f>
        <v>0.94359999999999999</v>
      </c>
      <c r="N237" s="32">
        <f>VLOOKUP($C237,Banco!$A$3:$AZ$322,HLOOKUP(N$2,Banco!$A$1:$AZ$2,2,FALSE),FALSE)</f>
        <v>0</v>
      </c>
      <c r="O237" s="32">
        <f>VLOOKUP($C237,Banco!$A$3:$AZ$322,HLOOKUP(O$2,Banco!$A$1:$AZ$2,2,FALSE),FALSE)</f>
        <v>0</v>
      </c>
      <c r="P237" s="32">
        <f>VLOOKUP($C237,Banco!$A$3:$AZ$322,HLOOKUP(P$2,Banco!$A$1:$AZ$2,2,FALSE),FALSE)</f>
        <v>1</v>
      </c>
      <c r="Q237" s="32">
        <f>VLOOKUP($C237,Banco!$A$3:$AZ$322,HLOOKUP(Q$2,Banco!$A$1:$AZ$2,2,FALSE),FALSE)</f>
        <v>1</v>
      </c>
      <c r="R237" s="32">
        <f>VLOOKUP($C237,Banco!$A$3:$AZ$322,HLOOKUP(R$2,Banco!$A$1:$AZ$2,2,FALSE),FALSE)</f>
        <v>1</v>
      </c>
      <c r="S237" s="32">
        <f>VLOOKUP($C237,Banco!$A$3:$AZ$322,HLOOKUP(S$2,Banco!$A$1:$AZ$2,2,FALSE),FALSE)</f>
        <v>18</v>
      </c>
      <c r="T237" s="32">
        <f>VLOOKUP($C237,Banco!$A$3:$AZ$322,HLOOKUP(T$2,Banco!$A$1:$AZ$2,2,FALSE),FALSE)</f>
        <v>13</v>
      </c>
      <c r="U237" s="32" t="str">
        <f>VLOOKUP($C237,Banco!$A$3:$AZ$322,HLOOKUP(U$2,Banco!$A$1:$AZ$2,2,FALSE),FALSE)</f>
        <v>-</v>
      </c>
      <c r="V237" s="32">
        <f>VLOOKUP($C237,Banco!$A$3:$AZ$322,HLOOKUP(V$2,Banco!$A$1:$AZ$2,2,FALSE),FALSE)</f>
        <v>0</v>
      </c>
      <c r="W237" s="32">
        <f>VLOOKUP($C237,Banco!$A$3:$AZ$322,HLOOKUP(W$2,Banco!$A$1:$AZ$2,2,FALSE),FALSE)</f>
        <v>0</v>
      </c>
      <c r="X237" s="32">
        <f>VLOOKUP($C237,Banco!$A$3:$AZ$322,HLOOKUP(X$2,Banco!$A$1:$AZ$2,2,FALSE),FALSE)</f>
        <v>1</v>
      </c>
      <c r="Y237" s="80" t="str">
        <f>VLOOKUP($C237,Banco!$A$3:$AZ$322,HLOOKUP(Y$2,Banco!$A$1:$AZ$2,2,FALSE),FALSE)</f>
        <v>Ref. Araranguá</v>
      </c>
      <c r="Z237" s="80" t="str">
        <f>VLOOKUP($C237,Banco!$A$3:$AZ$322,HLOOKUP(Z$2,Banco!$A$1:$AZ$2,2,FALSE),FALSE)</f>
        <v>X</v>
      </c>
      <c r="AA237" s="80" t="str">
        <f>VLOOKUP($C237,Banco!$A$3:$AZ$322,HLOOKUP(AA$2,Banco!$A$1:$AZ$2,2,FALSE),FALSE)</f>
        <v>-</v>
      </c>
      <c r="AB237" s="80">
        <f>VLOOKUP($C237,Banco!$A$3:$AZ$322,HLOOKUP(AB$2,Banco!$A$1:$AZ$2,2,FALSE),FALSE)</f>
        <v>1</v>
      </c>
      <c r="AC237" s="80">
        <f>VLOOKUP($C237,Banco!$A$3:$AZ$322,HLOOKUP(AC$2,Banco!$A$1:$AZ$2,2,FALSE),FALSE)</f>
        <v>0</v>
      </c>
      <c r="AD237" s="80">
        <f>VLOOKUP($C237,Banco!$A$3:$AZ$322,HLOOKUP(AD$2,Banco!$A$1:$AZ$2,2,FALSE),FALSE)</f>
        <v>0</v>
      </c>
      <c r="AE237" s="80" t="str">
        <f>VLOOKUP($C237,Banco!$A$3:$AZ$322,HLOOKUP(AE$2,Banco!$A$1:$AZ$2,2,FALSE),FALSE)</f>
        <v>X</v>
      </c>
      <c r="AF237" s="80">
        <f>VLOOKUP($C237,Banco!$A$3:$AZ$322,HLOOKUP(AF$2,Banco!$A$1:$AZ$2,2,FALSE),FALSE)</f>
        <v>0</v>
      </c>
      <c r="AG237" s="80">
        <f>VLOOKUP($C237,Banco!$A$3:$AZ$322,HLOOKUP(AG$2,Banco!$A$1:$AZ$2,2,FALSE),FALSE)</f>
        <v>0</v>
      </c>
    </row>
    <row r="238" spans="1:33" x14ac:dyDescent="0.2">
      <c r="A238" s="384"/>
      <c r="B238" s="401"/>
      <c r="C238" s="162" t="s">
        <v>240</v>
      </c>
      <c r="D238" s="198" t="s">
        <v>525</v>
      </c>
      <c r="E238" s="25">
        <f>VLOOKUP($C238,Banco!$A$3:$AZ$322,HLOOKUP(E$2,Banco!$A$1:$AZ$2,2,FALSE),FALSE)</f>
        <v>8358</v>
      </c>
      <c r="F238" s="25">
        <f>VLOOKUP($C238,Banco!$A$3:$AZ$322,HLOOKUP(F$2,Banco!$A$1:$AZ$2,2,FALSE),FALSE)</f>
        <v>10350</v>
      </c>
      <c r="G238" s="25">
        <f>VLOOKUP($C238,Banco!$A$3:$AZ$322,HLOOKUP(G$2,Banco!$A$1:$AZ$2,2,FALSE),FALSE)</f>
        <v>8358</v>
      </c>
      <c r="H238" s="115">
        <f>VLOOKUP($C238,Banco!$A$3:$AZ$322,HLOOKUP(H$2,Banco!$A$1:$AZ$2,2,FALSE),FALSE)</f>
        <v>1</v>
      </c>
      <c r="I238" s="25">
        <f>VLOOKUP($C238,Banco!$A$3:$AZ$322,HLOOKUP(I$2,Banco!$A$1:$AZ$2,2,FALSE),FALSE)</f>
        <v>4</v>
      </c>
      <c r="J238" s="25">
        <f>VLOOKUP($C238,Banco!$A$3:$AZ$322,HLOOKUP(J$2,Banco!$A$1:$AZ$2,2,FALSE),FALSE)</f>
        <v>3</v>
      </c>
      <c r="K238" s="25">
        <f>VLOOKUP($C238,Banco!$A$3:$AZ$322,HLOOKUP(K$2,Banco!$A$1:$AZ$2,2,FALSE),FALSE)</f>
        <v>4</v>
      </c>
      <c r="L238" s="25">
        <f>VLOOKUP($C238,Banco!$A$3:$AZ$322,HLOOKUP(L$2,Banco!$A$1:$AZ$2,2,FALSE),FALSE)</f>
        <v>0</v>
      </c>
      <c r="M238" s="115">
        <f>VLOOKUP($C238,Banco!$A$3:$AZ$322,HLOOKUP(M$2,Banco!$A$1:$AZ$2,2,FALSE),FALSE)</f>
        <v>1</v>
      </c>
      <c r="N238" s="25">
        <f>VLOOKUP($C238,Banco!$A$3:$AZ$322,HLOOKUP(N$2,Banco!$A$1:$AZ$2,2,FALSE),FALSE)</f>
        <v>0</v>
      </c>
      <c r="O238" s="25">
        <f>VLOOKUP($C238,Banco!$A$3:$AZ$322,HLOOKUP(O$2,Banco!$A$1:$AZ$2,2,FALSE),FALSE)</f>
        <v>0</v>
      </c>
      <c r="P238" s="25">
        <f>VLOOKUP($C238,Banco!$A$3:$AZ$322,HLOOKUP(P$2,Banco!$A$1:$AZ$2,2,FALSE),FALSE)</f>
        <v>2</v>
      </c>
      <c r="Q238" s="25">
        <f>VLOOKUP($C238,Banco!$A$3:$AZ$322,HLOOKUP(Q$2,Banco!$A$1:$AZ$2,2,FALSE),FALSE)</f>
        <v>1</v>
      </c>
      <c r="R238" s="25">
        <f>VLOOKUP($C238,Banco!$A$3:$AZ$322,HLOOKUP(R$2,Banco!$A$1:$AZ$2,2,FALSE),FALSE)</f>
        <v>1</v>
      </c>
      <c r="S238" s="25">
        <f>VLOOKUP($C238,Banco!$A$3:$AZ$322,HLOOKUP(S$2,Banco!$A$1:$AZ$2,2,FALSE),FALSE)</f>
        <v>21</v>
      </c>
      <c r="T238" s="25">
        <f>VLOOKUP($C238,Banco!$A$3:$AZ$322,HLOOKUP(T$2,Banco!$A$1:$AZ$2,2,FALSE),FALSE)</f>
        <v>20</v>
      </c>
      <c r="U238" s="25" t="str">
        <f>VLOOKUP($C238,Banco!$A$3:$AZ$322,HLOOKUP(U$2,Banco!$A$1:$AZ$2,2,FALSE),FALSE)</f>
        <v>-</v>
      </c>
      <c r="V238" s="25">
        <f>VLOOKUP($C238,Banco!$A$3:$AZ$322,HLOOKUP(V$2,Banco!$A$1:$AZ$2,2,FALSE),FALSE)</f>
        <v>0</v>
      </c>
      <c r="W238" s="25">
        <f>VLOOKUP($C238,Banco!$A$3:$AZ$322,HLOOKUP(W$2,Banco!$A$1:$AZ$2,2,FALSE),FALSE)</f>
        <v>1</v>
      </c>
      <c r="X238" s="25">
        <f>VLOOKUP($C238,Banco!$A$3:$AZ$322,HLOOKUP(X$2,Banco!$A$1:$AZ$2,2,FALSE),FALSE)</f>
        <v>0</v>
      </c>
      <c r="Y238" s="79" t="str">
        <f>VLOOKUP($C238,Banco!$A$3:$AZ$322,HLOOKUP(Y$2,Banco!$A$1:$AZ$2,2,FALSE),FALSE)</f>
        <v>Ref. Araranguá</v>
      </c>
      <c r="Z238" s="79" t="str">
        <f>VLOOKUP($C238,Banco!$A$3:$AZ$322,HLOOKUP(Z$2,Banco!$A$1:$AZ$2,2,FALSE),FALSE)</f>
        <v>X</v>
      </c>
      <c r="AA238" s="79" t="str">
        <f>VLOOKUP($C238,Banco!$A$3:$AZ$322,HLOOKUP(AA$2,Banco!$A$1:$AZ$2,2,FALSE),FALSE)</f>
        <v>-</v>
      </c>
      <c r="AB238" s="79">
        <f>VLOOKUP($C238,Banco!$A$3:$AZ$322,HLOOKUP(AB$2,Banco!$A$1:$AZ$2,2,FALSE),FALSE)</f>
        <v>0</v>
      </c>
      <c r="AC238" s="79">
        <f>VLOOKUP($C238,Banco!$A$3:$AZ$322,HLOOKUP(AC$2,Banco!$A$1:$AZ$2,2,FALSE),FALSE)</f>
        <v>0</v>
      </c>
      <c r="AD238" s="79">
        <f>VLOOKUP($C238,Banco!$A$3:$AZ$322,HLOOKUP(AD$2,Banco!$A$1:$AZ$2,2,FALSE),FALSE)</f>
        <v>0</v>
      </c>
      <c r="AE238" s="79" t="str">
        <f>VLOOKUP($C238,Banco!$A$3:$AZ$322,HLOOKUP(AE$2,Banco!$A$1:$AZ$2,2,FALSE),FALSE)</f>
        <v>X</v>
      </c>
      <c r="AF238" s="79">
        <f>VLOOKUP($C238,Banco!$A$3:$AZ$322,HLOOKUP(AF$2,Banco!$A$1:$AZ$2,2,FALSE),FALSE)</f>
        <v>0</v>
      </c>
      <c r="AG238" s="79">
        <f>VLOOKUP($C238,Banco!$A$3:$AZ$322,HLOOKUP(AG$2,Banco!$A$1:$AZ$2,2,FALSE),FALSE)</f>
        <v>0</v>
      </c>
    </row>
    <row r="239" spans="1:33" x14ac:dyDescent="0.2">
      <c r="A239" s="384"/>
      <c r="B239" s="401"/>
      <c r="C239" s="161" t="s">
        <v>255</v>
      </c>
      <c r="D239" s="198" t="s">
        <v>525</v>
      </c>
      <c r="E239" s="32">
        <f>VLOOKUP($C239,Banco!$A$3:$AZ$322,HLOOKUP(E$2,Banco!$A$1:$AZ$2,2,FALSE),FALSE)</f>
        <v>7297</v>
      </c>
      <c r="F239" s="32">
        <f>VLOOKUP($C239,Banco!$A$3:$AZ$322,HLOOKUP(F$2,Banco!$A$1:$AZ$2,2,FALSE),FALSE)</f>
        <v>10350</v>
      </c>
      <c r="G239" s="32">
        <f>VLOOKUP($C239,Banco!$A$3:$AZ$322,HLOOKUP(G$2,Banco!$A$1:$AZ$2,2,FALSE),FALSE)</f>
        <v>7297</v>
      </c>
      <c r="H239" s="114">
        <f>VLOOKUP($C239,Banco!$A$3:$AZ$322,HLOOKUP(H$2,Banco!$A$1:$AZ$2,2,FALSE),FALSE)</f>
        <v>1</v>
      </c>
      <c r="I239" s="32">
        <f>VLOOKUP($C239,Banco!$A$3:$AZ$322,HLOOKUP(I$2,Banco!$A$1:$AZ$2,2,FALSE),FALSE)</f>
        <v>4</v>
      </c>
      <c r="J239" s="32">
        <f>VLOOKUP($C239,Banco!$A$3:$AZ$322,HLOOKUP(J$2,Banco!$A$1:$AZ$2,2,FALSE),FALSE)</f>
        <v>3</v>
      </c>
      <c r="K239" s="32">
        <f>VLOOKUP($C239,Banco!$A$3:$AZ$322,HLOOKUP(K$2,Banco!$A$1:$AZ$2,2,FALSE),FALSE)</f>
        <v>3</v>
      </c>
      <c r="L239" s="32">
        <f>VLOOKUP($C239,Banco!$A$3:$AZ$322,HLOOKUP(L$2,Banco!$A$1:$AZ$2,2,FALSE),FALSE)</f>
        <v>0</v>
      </c>
      <c r="M239" s="114">
        <f>VLOOKUP($C239,Banco!$A$3:$AZ$322,HLOOKUP(M$2,Banco!$A$1:$AZ$2,2,FALSE),FALSE)</f>
        <v>0.9103</v>
      </c>
      <c r="N239" s="32">
        <f>VLOOKUP($C239,Banco!$A$3:$AZ$322,HLOOKUP(N$2,Banco!$A$1:$AZ$2,2,FALSE),FALSE)</f>
        <v>0</v>
      </c>
      <c r="O239" s="32">
        <f>VLOOKUP($C239,Banco!$A$3:$AZ$322,HLOOKUP(O$2,Banco!$A$1:$AZ$2,2,FALSE),FALSE)</f>
        <v>0</v>
      </c>
      <c r="P239" s="32">
        <f>VLOOKUP($C239,Banco!$A$3:$AZ$322,HLOOKUP(P$2,Banco!$A$1:$AZ$2,2,FALSE),FALSE)</f>
        <v>1</v>
      </c>
      <c r="Q239" s="32">
        <f>VLOOKUP($C239,Banco!$A$3:$AZ$322,HLOOKUP(Q$2,Banco!$A$1:$AZ$2,2,FALSE),FALSE)</f>
        <v>0</v>
      </c>
      <c r="R239" s="32">
        <f>VLOOKUP($C239,Banco!$A$3:$AZ$322,HLOOKUP(R$2,Banco!$A$1:$AZ$2,2,FALSE),FALSE)</f>
        <v>0</v>
      </c>
      <c r="S239" s="32">
        <f>VLOOKUP($C239,Banco!$A$3:$AZ$322,HLOOKUP(S$2,Banco!$A$1:$AZ$2,2,FALSE),FALSE)</f>
        <v>18</v>
      </c>
      <c r="T239" s="32">
        <f>VLOOKUP($C239,Banco!$A$3:$AZ$322,HLOOKUP(T$2,Banco!$A$1:$AZ$2,2,FALSE),FALSE)</f>
        <v>18</v>
      </c>
      <c r="U239" s="32">
        <f>VLOOKUP($C239,Banco!$A$3:$AZ$322,HLOOKUP(U$2,Banco!$A$1:$AZ$2,2,FALSE),FALSE)</f>
        <v>0</v>
      </c>
      <c r="V239" s="32">
        <f>VLOOKUP($C239,Banco!$A$3:$AZ$322,HLOOKUP(V$2,Banco!$A$1:$AZ$2,2,FALSE),FALSE)</f>
        <v>0</v>
      </c>
      <c r="W239" s="32">
        <f>VLOOKUP($C239,Banco!$A$3:$AZ$322,HLOOKUP(W$2,Banco!$A$1:$AZ$2,2,FALSE),FALSE)</f>
        <v>0</v>
      </c>
      <c r="X239" s="32">
        <f>VLOOKUP($C239,Banco!$A$3:$AZ$322,HLOOKUP(X$2,Banco!$A$1:$AZ$2,2,FALSE),FALSE)</f>
        <v>0</v>
      </c>
      <c r="Y239" s="80" t="str">
        <f>VLOOKUP($C239,Banco!$A$3:$AZ$322,HLOOKUP(Y$2,Banco!$A$1:$AZ$2,2,FALSE),FALSE)</f>
        <v>Ref. Araranguá</v>
      </c>
      <c r="Z239" s="80">
        <f>VLOOKUP($C239,Banco!$A$3:$AZ$322,HLOOKUP(Z$2,Banco!$A$1:$AZ$2,2,FALSE),FALSE)</f>
        <v>0</v>
      </c>
      <c r="AA239" s="80" t="str">
        <f>VLOOKUP($C239,Banco!$A$3:$AZ$322,HLOOKUP(AA$2,Banco!$A$1:$AZ$2,2,FALSE),FALSE)</f>
        <v>-</v>
      </c>
      <c r="AB239" s="80">
        <f>VLOOKUP($C239,Banco!$A$3:$AZ$322,HLOOKUP(AB$2,Banco!$A$1:$AZ$2,2,FALSE),FALSE)</f>
        <v>1</v>
      </c>
      <c r="AC239" s="80">
        <f>VLOOKUP($C239,Banco!$A$3:$AZ$322,HLOOKUP(AC$2,Banco!$A$1:$AZ$2,2,FALSE),FALSE)</f>
        <v>0</v>
      </c>
      <c r="AD239" s="80">
        <f>VLOOKUP($C239,Banco!$A$3:$AZ$322,HLOOKUP(AD$2,Banco!$A$1:$AZ$2,2,FALSE),FALSE)</f>
        <v>0</v>
      </c>
      <c r="AE239" s="80" t="str">
        <f>VLOOKUP($C239,Banco!$A$3:$AZ$322,HLOOKUP(AE$2,Banco!$A$1:$AZ$2,2,FALSE),FALSE)</f>
        <v>X</v>
      </c>
      <c r="AF239" s="80">
        <f>VLOOKUP($C239,Banco!$A$3:$AZ$322,HLOOKUP(AF$2,Banco!$A$1:$AZ$2,2,FALSE),FALSE)</f>
        <v>0</v>
      </c>
      <c r="AG239" s="80">
        <f>VLOOKUP($C239,Banco!$A$3:$AZ$322,HLOOKUP(AG$2,Banco!$A$1:$AZ$2,2,FALSE),FALSE)</f>
        <v>0</v>
      </c>
    </row>
    <row r="240" spans="1:33" ht="27.75" customHeight="1" x14ac:dyDescent="0.2">
      <c r="A240" s="384"/>
      <c r="B240" s="401"/>
      <c r="C240" s="162" t="s">
        <v>271</v>
      </c>
      <c r="D240" s="198" t="s">
        <v>525</v>
      </c>
      <c r="E240" s="25">
        <f>VLOOKUP($C240,Banco!$A$3:$AZ$322,HLOOKUP(E$2,Banco!$A$1:$AZ$2,2,FALSE),FALSE)</f>
        <v>30374</v>
      </c>
      <c r="F240" s="25">
        <f>VLOOKUP($C240,Banco!$A$3:$AZ$322,HLOOKUP(F$2,Banco!$A$1:$AZ$2,2,FALSE),FALSE)</f>
        <v>31050</v>
      </c>
      <c r="G240" s="25">
        <f>VLOOKUP($C240,Banco!$A$3:$AZ$322,HLOOKUP(G$2,Banco!$A$1:$AZ$2,2,FALSE),FALSE)</f>
        <v>30374</v>
      </c>
      <c r="H240" s="115">
        <f>VLOOKUP($C240,Banco!$A$3:$AZ$322,HLOOKUP(H$2,Banco!$A$1:$AZ$2,2,FALSE),FALSE)</f>
        <v>1</v>
      </c>
      <c r="I240" s="25">
        <f>VLOOKUP($C240,Banco!$A$3:$AZ$322,HLOOKUP(I$2,Banco!$A$1:$AZ$2,2,FALSE),FALSE)</f>
        <v>15</v>
      </c>
      <c r="J240" s="25">
        <f>VLOOKUP($C240,Banco!$A$3:$AZ$322,HLOOKUP(J$2,Banco!$A$1:$AZ$2,2,FALSE),FALSE)</f>
        <v>9</v>
      </c>
      <c r="K240" s="25">
        <f>VLOOKUP($C240,Banco!$A$3:$AZ$322,HLOOKUP(K$2,Banco!$A$1:$AZ$2,2,FALSE),FALSE)</f>
        <v>11</v>
      </c>
      <c r="L240" s="25">
        <f>VLOOKUP($C240,Banco!$A$3:$AZ$322,HLOOKUP(L$2,Banco!$A$1:$AZ$2,2,FALSE),FALSE)</f>
        <v>0</v>
      </c>
      <c r="M240" s="115">
        <f>VLOOKUP($C240,Banco!$A$3:$AZ$322,HLOOKUP(M$2,Banco!$A$1:$AZ$2,2,FALSE),FALSE)</f>
        <v>0.92849999999999999</v>
      </c>
      <c r="N240" s="25">
        <f>VLOOKUP($C240,Banco!$A$3:$AZ$322,HLOOKUP(N$2,Banco!$A$1:$AZ$2,2,FALSE),FALSE)</f>
        <v>0</v>
      </c>
      <c r="O240" s="25">
        <f>VLOOKUP($C240,Banco!$A$3:$AZ$322,HLOOKUP(O$2,Banco!$A$1:$AZ$2,2,FALSE),FALSE)</f>
        <v>0</v>
      </c>
      <c r="P240" s="25">
        <f>VLOOKUP($C240,Banco!$A$3:$AZ$322,HLOOKUP(P$2,Banco!$A$1:$AZ$2,2,FALSE),FALSE)</f>
        <v>6</v>
      </c>
      <c r="Q240" s="25">
        <f>VLOOKUP($C240,Banco!$A$3:$AZ$322,HLOOKUP(Q$2,Banco!$A$1:$AZ$2,2,FALSE),FALSE)</f>
        <v>0</v>
      </c>
      <c r="R240" s="25">
        <f>VLOOKUP($C240,Banco!$A$3:$AZ$322,HLOOKUP(R$2,Banco!$A$1:$AZ$2,2,FALSE),FALSE)</f>
        <v>0</v>
      </c>
      <c r="S240" s="25">
        <f>VLOOKUP($C240,Banco!$A$3:$AZ$322,HLOOKUP(S$2,Banco!$A$1:$AZ$2,2,FALSE),FALSE)</f>
        <v>73</v>
      </c>
      <c r="T240" s="25">
        <f>VLOOKUP($C240,Banco!$A$3:$AZ$322,HLOOKUP(T$2,Banco!$A$1:$AZ$2,2,FALSE),FALSE)</f>
        <v>51</v>
      </c>
      <c r="U240" s="25" t="str">
        <f>VLOOKUP($C240,Banco!$A$3:$AZ$322,HLOOKUP(U$2,Banco!$A$1:$AZ$2,2,FALSE),FALSE)</f>
        <v>-</v>
      </c>
      <c r="V240" s="25">
        <f>VLOOKUP($C240,Banco!$A$3:$AZ$322,HLOOKUP(V$2,Banco!$A$1:$AZ$2,2,FALSE),FALSE)</f>
        <v>1</v>
      </c>
      <c r="W240" s="25">
        <f>VLOOKUP($C240,Banco!$A$3:$AZ$322,HLOOKUP(W$2,Banco!$A$1:$AZ$2,2,FALSE),FALSE)</f>
        <v>0</v>
      </c>
      <c r="X240" s="25">
        <f>VLOOKUP($C240,Banco!$A$3:$AZ$322,HLOOKUP(X$2,Banco!$A$1:$AZ$2,2,FALSE),FALSE)</f>
        <v>0</v>
      </c>
      <c r="Y240" s="79" t="str">
        <f>VLOOKUP($C240,Banco!$A$3:$AZ$322,HLOOKUP(Y$2,Banco!$A$1:$AZ$2,2,FALSE),FALSE)</f>
        <v>Ref. Araranguá</v>
      </c>
      <c r="Z240" s="79" t="str">
        <f>VLOOKUP($C240,Banco!$A$3:$AZ$322,HLOOKUP(Z$2,Banco!$A$1:$AZ$2,2,FALSE),FALSE)</f>
        <v>X</v>
      </c>
      <c r="AA240" s="79">
        <f>VLOOKUP($C240,Banco!$A$3:$AZ$322,HLOOKUP(AA$2,Banco!$A$1:$AZ$2,2,FALSE),FALSE)</f>
        <v>0</v>
      </c>
      <c r="AB240" s="79">
        <f>VLOOKUP($C240,Banco!$A$3:$AZ$322,HLOOKUP(AB$2,Banco!$A$1:$AZ$2,2,FALSE),FALSE)</f>
        <v>0</v>
      </c>
      <c r="AC240" s="79">
        <f>VLOOKUP($C240,Banco!$A$3:$AZ$322,HLOOKUP(AC$2,Banco!$A$1:$AZ$2,2,FALSE),FALSE)</f>
        <v>4</v>
      </c>
      <c r="AD240" s="79">
        <f>VLOOKUP($C240,Banco!$A$3:$AZ$322,HLOOKUP(AD$2,Banco!$A$1:$AZ$2,2,FALSE),FALSE)</f>
        <v>0</v>
      </c>
      <c r="AE240" s="79" t="str">
        <f>VLOOKUP($C240,Banco!$A$3:$AZ$322,HLOOKUP(AE$2,Banco!$A$1:$AZ$2,2,FALSE),FALSE)</f>
        <v>X</v>
      </c>
      <c r="AF240" s="79">
        <f>VLOOKUP($C240,Banco!$A$3:$AZ$322,HLOOKUP(AF$2,Banco!$A$1:$AZ$2,2,FALSE),FALSE)</f>
        <v>0</v>
      </c>
      <c r="AG240" s="79">
        <f>VLOOKUP($C240,Banco!$A$3:$AZ$322,HLOOKUP(AG$2,Banco!$A$1:$AZ$2,2,FALSE),FALSE)</f>
        <v>0</v>
      </c>
    </row>
    <row r="241" spans="1:33" x14ac:dyDescent="0.2">
      <c r="A241" s="384"/>
      <c r="B241" s="401"/>
      <c r="C241" s="161" t="s">
        <v>277</v>
      </c>
      <c r="D241" s="198" t="s">
        <v>525</v>
      </c>
      <c r="E241" s="32">
        <f>VLOOKUP($C241,Banco!$A$3:$AZ$322,HLOOKUP(E$2,Banco!$A$1:$AZ$2,2,FALSE),FALSE)</f>
        <v>5348</v>
      </c>
      <c r="F241" s="32">
        <f>VLOOKUP($C241,Banco!$A$3:$AZ$322,HLOOKUP(F$2,Banco!$A$1:$AZ$2,2,FALSE),FALSE)</f>
        <v>6900</v>
      </c>
      <c r="G241" s="32">
        <f>VLOOKUP($C241,Banco!$A$3:$AZ$322,HLOOKUP(G$2,Banco!$A$1:$AZ$2,2,FALSE),FALSE)</f>
        <v>5348</v>
      </c>
      <c r="H241" s="114">
        <f>VLOOKUP($C241,Banco!$A$3:$AZ$322,HLOOKUP(H$2,Banco!$A$1:$AZ$2,2,FALSE),FALSE)</f>
        <v>1</v>
      </c>
      <c r="I241" s="32">
        <f>VLOOKUP($C241,Banco!$A$3:$AZ$322,HLOOKUP(I$2,Banco!$A$1:$AZ$2,2,FALSE),FALSE)</f>
        <v>3</v>
      </c>
      <c r="J241" s="32">
        <f>VLOOKUP($C241,Banco!$A$3:$AZ$322,HLOOKUP(J$2,Banco!$A$1:$AZ$2,2,FALSE),FALSE)</f>
        <v>2</v>
      </c>
      <c r="K241" s="32">
        <f>VLOOKUP($C241,Banco!$A$3:$AZ$322,HLOOKUP(K$2,Banco!$A$1:$AZ$2,2,FALSE),FALSE)</f>
        <v>2</v>
      </c>
      <c r="L241" s="32">
        <f>VLOOKUP($C241,Banco!$A$3:$AZ$322,HLOOKUP(L$2,Banco!$A$1:$AZ$2,2,FALSE),FALSE)</f>
        <v>0</v>
      </c>
      <c r="M241" s="114">
        <f>VLOOKUP($C241,Banco!$A$3:$AZ$322,HLOOKUP(M$2,Banco!$A$1:$AZ$2,2,FALSE),FALSE)</f>
        <v>1</v>
      </c>
      <c r="N241" s="32">
        <f>VLOOKUP($C241,Banco!$A$3:$AZ$322,HLOOKUP(N$2,Banco!$A$1:$AZ$2,2,FALSE),FALSE)</f>
        <v>0</v>
      </c>
      <c r="O241" s="32">
        <f>VLOOKUP($C241,Banco!$A$3:$AZ$322,HLOOKUP(O$2,Banco!$A$1:$AZ$2,2,FALSE),FALSE)</f>
        <v>0</v>
      </c>
      <c r="P241" s="32">
        <f>VLOOKUP($C241,Banco!$A$3:$AZ$322,HLOOKUP(P$2,Banco!$A$1:$AZ$2,2,FALSE),FALSE)</f>
        <v>2</v>
      </c>
      <c r="Q241" s="32">
        <f>VLOOKUP($C241,Banco!$A$3:$AZ$322,HLOOKUP(Q$2,Banco!$A$1:$AZ$2,2,FALSE),FALSE)</f>
        <v>0</v>
      </c>
      <c r="R241" s="32">
        <f>VLOOKUP($C241,Banco!$A$3:$AZ$322,HLOOKUP(R$2,Banco!$A$1:$AZ$2,2,FALSE),FALSE)</f>
        <v>0</v>
      </c>
      <c r="S241" s="32">
        <f>VLOOKUP($C241,Banco!$A$3:$AZ$322,HLOOKUP(S$2,Banco!$A$1:$AZ$2,2,FALSE),FALSE)</f>
        <v>13</v>
      </c>
      <c r="T241" s="32">
        <f>VLOOKUP($C241,Banco!$A$3:$AZ$322,HLOOKUP(T$2,Banco!$A$1:$AZ$2,2,FALSE),FALSE)</f>
        <v>0</v>
      </c>
      <c r="U241" s="32" t="str">
        <f>VLOOKUP($C241,Banco!$A$3:$AZ$322,HLOOKUP(U$2,Banco!$A$1:$AZ$2,2,FALSE),FALSE)</f>
        <v>-</v>
      </c>
      <c r="V241" s="32">
        <f>VLOOKUP($C241,Banco!$A$3:$AZ$322,HLOOKUP(V$2,Banco!$A$1:$AZ$2,2,FALSE),FALSE)</f>
        <v>0</v>
      </c>
      <c r="W241" s="32">
        <f>VLOOKUP($C241,Banco!$A$3:$AZ$322,HLOOKUP(W$2,Banco!$A$1:$AZ$2,2,FALSE),FALSE)</f>
        <v>0</v>
      </c>
      <c r="X241" s="32">
        <f>VLOOKUP($C241,Banco!$A$3:$AZ$322,HLOOKUP(X$2,Banco!$A$1:$AZ$2,2,FALSE),FALSE)</f>
        <v>1</v>
      </c>
      <c r="Y241" s="80" t="str">
        <f>VLOOKUP($C241,Banco!$A$3:$AZ$322,HLOOKUP(Y$2,Banco!$A$1:$AZ$2,2,FALSE),FALSE)</f>
        <v>Ref. Araranguá</v>
      </c>
      <c r="Z241" s="80">
        <f>VLOOKUP($C241,Banco!$A$3:$AZ$322,HLOOKUP(Z$2,Banco!$A$1:$AZ$2,2,FALSE),FALSE)</f>
        <v>0</v>
      </c>
      <c r="AA241" s="80" t="str">
        <f>VLOOKUP($C241,Banco!$A$3:$AZ$322,HLOOKUP(AA$2,Banco!$A$1:$AZ$2,2,FALSE),FALSE)</f>
        <v>-</v>
      </c>
      <c r="AB241" s="80">
        <f>VLOOKUP($C241,Banco!$A$3:$AZ$322,HLOOKUP(AB$2,Banco!$A$1:$AZ$2,2,FALSE),FALSE)</f>
        <v>1</v>
      </c>
      <c r="AC241" s="80">
        <f>VLOOKUP($C241,Banco!$A$3:$AZ$322,HLOOKUP(AC$2,Banco!$A$1:$AZ$2,2,FALSE),FALSE)</f>
        <v>0</v>
      </c>
      <c r="AD241" s="80">
        <f>VLOOKUP($C241,Banco!$A$3:$AZ$322,HLOOKUP(AD$2,Banco!$A$1:$AZ$2,2,FALSE),FALSE)</f>
        <v>0</v>
      </c>
      <c r="AE241" s="80" t="str">
        <f>VLOOKUP($C241,Banco!$A$3:$AZ$322,HLOOKUP(AE$2,Banco!$A$1:$AZ$2,2,FALSE),FALSE)</f>
        <v>X</v>
      </c>
      <c r="AF241" s="80">
        <f>VLOOKUP($C241,Banco!$A$3:$AZ$322,HLOOKUP(AF$2,Banco!$A$1:$AZ$2,2,FALSE),FALSE)</f>
        <v>0</v>
      </c>
      <c r="AG241" s="80">
        <f>VLOOKUP($C241,Banco!$A$3:$AZ$322,HLOOKUP(AG$2,Banco!$A$1:$AZ$2,2,FALSE),FALSE)</f>
        <v>0</v>
      </c>
    </row>
    <row r="242" spans="1:33" ht="13.5" thickBot="1" x14ac:dyDescent="0.25">
      <c r="A242" s="384"/>
      <c r="B242" s="401"/>
      <c r="C242" s="162" t="s">
        <v>287</v>
      </c>
      <c r="D242" s="198" t="s">
        <v>525</v>
      </c>
      <c r="E242" s="25">
        <f>VLOOKUP($C242,Banco!$A$3:$AZ$322,HLOOKUP(E$2,Banco!$A$1:$AZ$2,2,FALSE),FALSE)</f>
        <v>12899</v>
      </c>
      <c r="F242" s="25">
        <f>VLOOKUP($C242,Banco!$A$3:$AZ$322,HLOOKUP(F$2,Banco!$A$1:$AZ$2,2,FALSE),FALSE)</f>
        <v>13800</v>
      </c>
      <c r="G242" s="25">
        <f>VLOOKUP($C242,Banco!$A$3:$AZ$322,HLOOKUP(G$2,Banco!$A$1:$AZ$2,2,FALSE),FALSE)</f>
        <v>12899</v>
      </c>
      <c r="H242" s="115">
        <f>VLOOKUP($C242,Banco!$A$3:$AZ$322,HLOOKUP(H$2,Banco!$A$1:$AZ$2,2,FALSE),FALSE)</f>
        <v>1</v>
      </c>
      <c r="I242" s="25">
        <f>VLOOKUP($C242,Banco!$A$3:$AZ$322,HLOOKUP(I$2,Banco!$A$1:$AZ$2,2,FALSE),FALSE)</f>
        <v>6</v>
      </c>
      <c r="J242" s="25">
        <f>VLOOKUP($C242,Banco!$A$3:$AZ$322,HLOOKUP(J$2,Banco!$A$1:$AZ$2,2,FALSE),FALSE)</f>
        <v>4</v>
      </c>
      <c r="K242" s="25">
        <f>VLOOKUP($C242,Banco!$A$3:$AZ$322,HLOOKUP(K$2,Banco!$A$1:$AZ$2,2,FALSE),FALSE)</f>
        <v>3</v>
      </c>
      <c r="L242" s="25">
        <f>VLOOKUP($C242,Banco!$A$3:$AZ$322,HLOOKUP(L$2,Banco!$A$1:$AZ$2,2,FALSE),FALSE)</f>
        <v>0</v>
      </c>
      <c r="M242" s="115">
        <f>VLOOKUP($C242,Banco!$A$3:$AZ$322,HLOOKUP(M$2,Banco!$A$1:$AZ$2,2,FALSE),FALSE)</f>
        <v>0.79669999999999996</v>
      </c>
      <c r="N242" s="25">
        <f>VLOOKUP($C242,Banco!$A$3:$AZ$322,HLOOKUP(N$2,Banco!$A$1:$AZ$2,2,FALSE),FALSE)</f>
        <v>0</v>
      </c>
      <c r="O242" s="25">
        <f>VLOOKUP($C242,Banco!$A$3:$AZ$322,HLOOKUP(O$2,Banco!$A$1:$AZ$2,2,FALSE),FALSE)</f>
        <v>0</v>
      </c>
      <c r="P242" s="25">
        <f>VLOOKUP($C242,Banco!$A$3:$AZ$322,HLOOKUP(P$2,Banco!$A$1:$AZ$2,2,FALSE),FALSE)</f>
        <v>2</v>
      </c>
      <c r="Q242" s="25">
        <f>VLOOKUP($C242,Banco!$A$3:$AZ$322,HLOOKUP(Q$2,Banco!$A$1:$AZ$2,2,FALSE),FALSE)</f>
        <v>0</v>
      </c>
      <c r="R242" s="25">
        <f>VLOOKUP($C242,Banco!$A$3:$AZ$322,HLOOKUP(R$2,Banco!$A$1:$AZ$2,2,FALSE),FALSE)</f>
        <v>0</v>
      </c>
      <c r="S242" s="25">
        <f>VLOOKUP($C242,Banco!$A$3:$AZ$322,HLOOKUP(S$2,Banco!$A$1:$AZ$2,2,FALSE),FALSE)</f>
        <v>32</v>
      </c>
      <c r="T242" s="25">
        <f>VLOOKUP($C242,Banco!$A$3:$AZ$322,HLOOKUP(T$2,Banco!$A$1:$AZ$2,2,FALSE),FALSE)</f>
        <v>29</v>
      </c>
      <c r="U242" s="25" t="str">
        <f>VLOOKUP($C242,Banco!$A$3:$AZ$322,HLOOKUP(U$2,Banco!$A$1:$AZ$2,2,FALSE),FALSE)</f>
        <v>-</v>
      </c>
      <c r="V242" s="25">
        <f>VLOOKUP($C242,Banco!$A$3:$AZ$322,HLOOKUP(V$2,Banco!$A$1:$AZ$2,2,FALSE),FALSE)</f>
        <v>0</v>
      </c>
      <c r="W242" s="25">
        <f>VLOOKUP($C242,Banco!$A$3:$AZ$322,HLOOKUP(W$2,Banco!$A$1:$AZ$2,2,FALSE),FALSE)</f>
        <v>0</v>
      </c>
      <c r="X242" s="25">
        <f>VLOOKUP($C242,Banco!$A$3:$AZ$322,HLOOKUP(X$2,Banco!$A$1:$AZ$2,2,FALSE),FALSE)</f>
        <v>0</v>
      </c>
      <c r="Y242" s="79" t="str">
        <f>VLOOKUP($C242,Banco!$A$3:$AZ$322,HLOOKUP(Y$2,Banco!$A$1:$AZ$2,2,FALSE),FALSE)</f>
        <v xml:space="preserve">Ref. Araranguá </v>
      </c>
      <c r="Z242" s="79" t="str">
        <f>VLOOKUP($C242,Banco!$A$3:$AZ$322,HLOOKUP(Z$2,Banco!$A$1:$AZ$2,2,FALSE),FALSE)</f>
        <v>X</v>
      </c>
      <c r="AA242" s="79" t="str">
        <f>VLOOKUP($C242,Banco!$A$3:$AZ$322,HLOOKUP(AA$2,Banco!$A$1:$AZ$2,2,FALSE),FALSE)</f>
        <v>-</v>
      </c>
      <c r="AB242" s="79">
        <f>VLOOKUP($C242,Banco!$A$3:$AZ$322,HLOOKUP(AB$2,Banco!$A$1:$AZ$2,2,FALSE),FALSE)</f>
        <v>1</v>
      </c>
      <c r="AC242" s="79">
        <f>VLOOKUP($C242,Banco!$A$3:$AZ$322,HLOOKUP(AC$2,Banco!$A$1:$AZ$2,2,FALSE),FALSE)</f>
        <v>0</v>
      </c>
      <c r="AD242" s="79">
        <f>VLOOKUP($C242,Banco!$A$3:$AZ$322,HLOOKUP(AD$2,Banco!$A$1:$AZ$2,2,FALSE),FALSE)</f>
        <v>0</v>
      </c>
      <c r="AE242" s="79" t="str">
        <f>VLOOKUP($C242,Banco!$A$3:$AZ$322,HLOOKUP(AE$2,Banco!$A$1:$AZ$2,2,FALSE),FALSE)</f>
        <v>X</v>
      </c>
      <c r="AF242" s="79">
        <f>VLOOKUP($C242,Banco!$A$3:$AZ$322,HLOOKUP(AF$2,Banco!$A$1:$AZ$2,2,FALSE),FALSE)</f>
        <v>0</v>
      </c>
      <c r="AG242" s="79">
        <f>VLOOKUP($C242,Banco!$A$3:$AZ$322,HLOOKUP(AG$2,Banco!$A$1:$AZ$2,2,FALSE),FALSE)</f>
        <v>0</v>
      </c>
    </row>
    <row r="243" spans="1:33" ht="13.5" thickBot="1" x14ac:dyDescent="0.25">
      <c r="A243" s="384"/>
      <c r="B243" s="402"/>
      <c r="C243" s="415" t="s">
        <v>382</v>
      </c>
      <c r="D243" s="415"/>
      <c r="E243" s="94">
        <f t="shared" ref="E243:AE243" si="72">IF(COUNTIFS(E228:E242,"*Mod*"),COUNTIFS(E228:E242,"*Mod*"),IF(COUNTIFS(E228:E242,"X"),COUNTIFS(E228:E242,"X"),IF(COUNTIFS(E228:E242,"*CAPS*"),((LEN(CONCATENATE(E228,E229,E230,E231,E232,E233,E234,E235,E236,E237,E238,E239,E240,E241,E242))-LEN(SUBSTITUTE(CONCATENATE(E228,E229,E230,E231,E232,E233,E234,E235,E236,E237,E238,E239,E240,E241,E242),"CAPS","")))/4)+((LEN(CONCATENATE(E228,E229,E230,E231,E232,E233,E234,E235,E236,E237,E238,E239,E240,E241,E242))-LEN(SUBSTITUTE(CONCATENATE(E228,E229,E230,E231,E232,E233,E234,E235,E236,E237,E238,E239,E240,E241,E242),"2","")))/1),IF(COUNTIFS(E228:E242,"*Sede*"),((LEN(CONCATENATE(E228,E229,E230,E231,E232,E233,E234,E235,E236,E237,E238,E239,E240,E241,E242))-LEN(SUBSTITUTE(CONCATENATE(E228,E229,E230,E231,E232,E233,E234,E235,E236,E237,E238,E239,E240,E241,E242),"Sede","")))/4),IF(AND(COUNTIFS(E$2,"*SB*"),COUNTIFS(E$2,"*%*")),HLOOKUP("*4&amp;7#2*",$A$2:$AT$321,(ROW(E243)-1),FALSE)/$E243,IF(AND(COUNTIFS(E$2,"*SF*"),COUNTIFS(E$2,"*%*")),HLOOKUP("*2&amp;3#9*",$A$2:$AT$321,(ROW(E243)-1),FALSE)/$E243,IF(COUNTIF(E$2,"*NASF SC*"),COUNTIFS(E228:E242,"*Mod*"),SUM(E228:E242))))))))</f>
        <v>202376</v>
      </c>
      <c r="F243" s="94">
        <f t="shared" si="72"/>
        <v>200100</v>
      </c>
      <c r="G243" s="94">
        <f t="shared" si="72"/>
        <v>181360</v>
      </c>
      <c r="H243" s="225">
        <f t="shared" si="72"/>
        <v>0.89615369411392654</v>
      </c>
      <c r="I243" s="94">
        <f t="shared" si="72"/>
        <v>99</v>
      </c>
      <c r="J243" s="94">
        <f t="shared" si="72"/>
        <v>58</v>
      </c>
      <c r="K243" s="94">
        <f t="shared" si="72"/>
        <v>45</v>
      </c>
      <c r="L243" s="94">
        <f t="shared" si="72"/>
        <v>0</v>
      </c>
      <c r="M243" s="225">
        <f t="shared" si="72"/>
        <v>0</v>
      </c>
      <c r="N243" s="94">
        <f t="shared" si="72"/>
        <v>0</v>
      </c>
      <c r="O243" s="94">
        <f t="shared" si="72"/>
        <v>0</v>
      </c>
      <c r="P243" s="94">
        <f t="shared" si="72"/>
        <v>42</v>
      </c>
      <c r="Q243" s="94">
        <f t="shared" si="72"/>
        <v>2</v>
      </c>
      <c r="R243" s="94">
        <f t="shared" si="72"/>
        <v>2</v>
      </c>
      <c r="S243" s="94">
        <f t="shared" si="72"/>
        <v>490</v>
      </c>
      <c r="T243" s="94">
        <f t="shared" si="72"/>
        <v>256</v>
      </c>
      <c r="U243" s="94">
        <f t="shared" si="72"/>
        <v>0</v>
      </c>
      <c r="V243" s="94">
        <f t="shared" si="72"/>
        <v>2</v>
      </c>
      <c r="W243" s="94">
        <f t="shared" si="72"/>
        <v>5</v>
      </c>
      <c r="X243" s="94">
        <f t="shared" si="72"/>
        <v>3</v>
      </c>
      <c r="Y243" s="94">
        <f t="shared" si="72"/>
        <v>1</v>
      </c>
      <c r="Z243" s="94">
        <f t="shared" si="72"/>
        <v>5</v>
      </c>
      <c r="AA243" s="94">
        <f t="shared" si="72"/>
        <v>1</v>
      </c>
      <c r="AB243" s="94">
        <f t="shared" si="72"/>
        <v>8</v>
      </c>
      <c r="AC243" s="94">
        <f t="shared" si="72"/>
        <v>7</v>
      </c>
      <c r="AD243" s="94">
        <f t="shared" si="72"/>
        <v>0</v>
      </c>
      <c r="AE243" s="94">
        <f t="shared" si="72"/>
        <v>15</v>
      </c>
      <c r="AF243" s="94">
        <f>IF(COUNTIFS(AF228:AF242,"*Mod*"),COUNTIFS(AF228:AF242,"*Mod*"),IF(COUNTIFS(AF228:AF242,"X"),COUNTIFS(AF228:AF242,"X"),IF(COUNTIFS(AF228:AF242,"*CAPS*"),((LEN(CONCATENATE(AF228,AF229,AF230,AF231,AF232,AF233,AF234,AF235,AF236,AF237,AF238,AF239,AF240,AF241,AF242))-LEN(SUBSTITUTE(CONCATENATE(AF228,AF229,AF230,AF231,AF232,AF233,AF234,AF235,AF236,AF237,AF238,AF239,AF240,AF241,AF242),"CAPS","")))/4)+((LEN(CONCATENATE(AF228,AF229,AF230,AF231,AF232,AF233,AF234,AF235,AF236,AF237,AF238,AF239,AF240,AF241,AF242))-LEN(SUBSTITUTE(CONCATENATE(AF228,AF229,AF230,AF231,AF232,AF233,AF234,AF235,AF236,AF237,AF238,AF239,AF240,AF241,AF242),"2","")))/1),IF(COUNTIFS(AF228:AF242,"*Sede*"),((LEN(CONCATENATE(AF228,AF229,AF230,AF231,AF232,AF233,AF234,AF235,AF236,AF237,AF238,AF239,AF240,AF241,AF242))-LEN(SUBSTITUTE(CONCATENATE(AF228,AF229,AF230,AF231,AF232,AF233,AF234,AF235,AF236,AF237,AF238,AF239,AF240,AF241,AF242),"Sede","")))/4),IF(AND(COUNTIFS(AF$2,"*SB*"),COUNTIFS(AF$2,"*%*")),HLOOKUP("*4&amp;7#2*",$A$2:$AT$321,(ROW(AF243)-1),FALSE)/$E243,IF(AND(COUNTIFS(AF$2,"*SF*"),COUNTIFS(AF$2,"*%*")),HLOOKUP("*2&amp;3#9*",$A$2:$AT$321,(ROW(AF243)-1),FALSE)/$E243,IF(COUNTIF(AF$2,"*NASF SC*"),COUNTIFS(AF228:AF242,"*Mod*"),SUM(AF228:AF242))))))))</f>
        <v>0</v>
      </c>
      <c r="AG243" s="94">
        <f>IF(COUNTIFS(AG228:AG242,"*Mod*"),COUNTIFS(AG228:AG242,"*Mod*"),IF(COUNTIFS(AG228:AG242,"X"),COUNTIFS(AG228:AG242,"X"),IF(COUNTIFS(AG228:AG242,"*CAPS*"),((LEN(CONCATENATE(AG228,AG229,AG230,AG231,AG232,AG233,AG234,AG235,AG236,AG237,AG238,AG239,AG240,AG241,AG242))-LEN(SUBSTITUTE(CONCATENATE(AG228,AG229,AG230,AG231,AG232,AG233,AG234,AG235,AG236,AG237,AG238,AG239,AG240,AG241,AG242),"CAPS","")))/4)+((LEN(CONCATENATE(AG228,AG229,AG230,AG231,AG232,AG233,AG234,AG235,AG236,AG237,AG238,AG239,AG240,AG241,AG242))-LEN(SUBSTITUTE(CONCATENATE(AG228,AG229,AG230,AG231,AG232,AG233,AG234,AG235,AG236,AG237,AG238,AG239,AG240,AG241,AG242),"2","")))/1),IF(COUNTIFS(AG228:AG242,"*Sede*"),((LEN(CONCATENATE(AG228,AG229,AG230,AG231,AG232,AG233,AG234,AG235,AG236,AG237,AG238,AG239,AG240,AG241,AG242))-LEN(SUBSTITUTE(CONCATENATE(AG228,AG229,AG230,AG231,AG232,AG233,AG234,AG235,AG236,AG237,AG238,AG239,AG240,AG241,AG242),"Sede","")))/4),IF(AND(COUNTIFS(AG$2,"*SB*"),COUNTIFS(AG$2,"*%*")),HLOOKUP("*4&amp;7#2*",$A$2:$AT$321,(ROW(AG243)-1),FALSE)/$E243,IF(AND(COUNTIFS(AG$2,"*SF*"),COUNTIFS(AG$2,"*%*")),HLOOKUP("*2&amp;3#9*",$A$2:$AT$321,(ROW(AG243)-1),FALSE)/$E243,IF(COUNTIF(AG$2,"*NASF SC*"),COUNTIFS(AG228:AG242,"*Mod*"),SUM(AG228:AG242))))))))</f>
        <v>0</v>
      </c>
    </row>
    <row r="244" spans="1:33" ht="12.75" customHeight="1" x14ac:dyDescent="0.2">
      <c r="A244" s="384"/>
      <c r="B244" s="400" t="s">
        <v>152</v>
      </c>
      <c r="C244" s="160" t="s">
        <v>30</v>
      </c>
      <c r="D244" s="198" t="s">
        <v>483</v>
      </c>
      <c r="E244" s="98">
        <f>VLOOKUP($C244,Banco!$A$3:$AZ$322,HLOOKUP(E$2,Banco!$A$1:$AZ$2,2,FALSE),FALSE)</f>
        <v>8674</v>
      </c>
      <c r="F244" s="98">
        <f>VLOOKUP($C244,Banco!$A$3:$AZ$322,HLOOKUP(F$2,Banco!$A$1:$AZ$2,2,FALSE),FALSE)</f>
        <v>6900</v>
      </c>
      <c r="G244" s="98">
        <f>VLOOKUP($C244,Banco!$A$3:$AZ$322,HLOOKUP(G$2,Banco!$A$1:$AZ$2,2,FALSE),FALSE)</f>
        <v>6900</v>
      </c>
      <c r="H244" s="122">
        <f>VLOOKUP($C244,Banco!$A$3:$AZ$322,HLOOKUP(H$2,Banco!$A$1:$AZ$2,2,FALSE),FALSE)</f>
        <v>0.79548074706017979</v>
      </c>
      <c r="I244" s="98">
        <f>VLOOKUP($C244,Banco!$A$3:$AZ$322,HLOOKUP(I$2,Banco!$A$1:$AZ$2,2,FALSE),FALSE)</f>
        <v>4</v>
      </c>
      <c r="J244" s="98">
        <f>VLOOKUP($C244,Banco!$A$3:$AZ$322,HLOOKUP(J$2,Banco!$A$1:$AZ$2,2,FALSE),FALSE)</f>
        <v>2</v>
      </c>
      <c r="K244" s="98">
        <f>VLOOKUP($C244,Banco!$A$3:$AZ$322,HLOOKUP(K$2,Banco!$A$1:$AZ$2,2,FALSE),FALSE)</f>
        <v>1</v>
      </c>
      <c r="L244" s="98">
        <f>VLOOKUP($C244,Banco!$A$3:$AZ$322,HLOOKUP(L$2,Banco!$A$1:$AZ$2,2,FALSE),FALSE)</f>
        <v>0</v>
      </c>
      <c r="M244" s="122">
        <f>VLOOKUP($C244,Banco!$A$3:$AZ$322,HLOOKUP(M$2,Banco!$A$1:$AZ$2,2,FALSE),FALSE)</f>
        <v>0.39379999999999998</v>
      </c>
      <c r="N244" s="98">
        <f>VLOOKUP($C244,Banco!$A$3:$AZ$322,HLOOKUP(N$2,Banco!$A$1:$AZ$2,2,FALSE),FALSE)</f>
        <v>0</v>
      </c>
      <c r="O244" s="98">
        <f>VLOOKUP($C244,Banco!$A$3:$AZ$322,HLOOKUP(O$2,Banco!$A$1:$AZ$2,2,FALSE),FALSE)</f>
        <v>0</v>
      </c>
      <c r="P244" s="98">
        <f>VLOOKUP($C244,Banco!$A$3:$AZ$322,HLOOKUP(P$2,Banco!$A$1:$AZ$2,2,FALSE),FALSE)</f>
        <v>2</v>
      </c>
      <c r="Q244" s="98">
        <f>VLOOKUP($C244,Banco!$A$3:$AZ$322,HLOOKUP(Q$2,Banco!$A$1:$AZ$2,2,FALSE),FALSE)</f>
        <v>0</v>
      </c>
      <c r="R244" s="98">
        <f>VLOOKUP($C244,Banco!$A$3:$AZ$322,HLOOKUP(R$2,Banco!$A$1:$AZ$2,2,FALSE),FALSE)</f>
        <v>0</v>
      </c>
      <c r="S244" s="98">
        <f>VLOOKUP($C244,Banco!$A$3:$AZ$322,HLOOKUP(S$2,Banco!$A$1:$AZ$2,2,FALSE),FALSE)</f>
        <v>21</v>
      </c>
      <c r="T244" s="98">
        <f>VLOOKUP($C244,Banco!$A$3:$AZ$322,HLOOKUP(T$2,Banco!$A$1:$AZ$2,2,FALSE),FALSE)</f>
        <v>19</v>
      </c>
      <c r="U244" s="98" t="str">
        <f>VLOOKUP($C244,Banco!$A$3:$AZ$322,HLOOKUP(U$2,Banco!$A$1:$AZ$2,2,FALSE),FALSE)</f>
        <v>-</v>
      </c>
      <c r="V244" s="98">
        <f>VLOOKUP($C244,Banco!$A$3:$AZ$322,HLOOKUP(V$2,Banco!$A$1:$AZ$2,2,FALSE),FALSE)</f>
        <v>0</v>
      </c>
      <c r="W244" s="98">
        <f>VLOOKUP($C244,Banco!$A$3:$AZ$322,HLOOKUP(W$2,Banco!$A$1:$AZ$2,2,FALSE),FALSE)</f>
        <v>0</v>
      </c>
      <c r="X244" s="98">
        <f>VLOOKUP($C244,Banco!$A$3:$AZ$322,HLOOKUP(X$2,Banco!$A$1:$AZ$2,2,FALSE),FALSE)</f>
        <v>0</v>
      </c>
      <c r="Y244" s="99" t="str">
        <f>VLOOKUP($C244,Banco!$A$3:$AZ$322,HLOOKUP(Y$2,Banco!$A$1:$AZ$2,2,FALSE),FALSE)</f>
        <v>Ref. Braço do Norte</v>
      </c>
      <c r="Z244" s="99">
        <f>VLOOKUP($C244,Banco!$A$3:$AZ$322,HLOOKUP(Z$2,Banco!$A$1:$AZ$2,2,FALSE),FALSE)</f>
        <v>0</v>
      </c>
      <c r="AA244" s="99" t="str">
        <f>VLOOKUP($C244,Banco!$A$3:$AZ$322,HLOOKUP(AA$2,Banco!$A$1:$AZ$2,2,FALSE),FALSE)</f>
        <v>-</v>
      </c>
      <c r="AB244" s="99" t="str">
        <f>VLOOKUP($C244,Banco!$A$3:$AZ$322,HLOOKUP(AB$2,Banco!$A$1:$AZ$2,2,FALSE),FALSE)</f>
        <v>-</v>
      </c>
      <c r="AC244" s="99">
        <f>VLOOKUP($C244,Banco!$A$3:$AZ$322,HLOOKUP(AC$2,Banco!$A$1:$AZ$2,2,FALSE),FALSE)</f>
        <v>0</v>
      </c>
      <c r="AD244" s="99">
        <f>VLOOKUP($C244,Banco!$A$3:$AZ$322,HLOOKUP(AD$2,Banco!$A$1:$AZ$2,2,FALSE),FALSE)</f>
        <v>0</v>
      </c>
      <c r="AE244" s="99" t="str">
        <f>VLOOKUP($C244,Banco!$A$3:$AZ$322,HLOOKUP(AE$2,Banco!$A$1:$AZ$2,2,FALSE),FALSE)</f>
        <v>X</v>
      </c>
      <c r="AF244" s="99">
        <f>VLOOKUP($C244,Banco!$A$3:$AZ$322,HLOOKUP(AF$2,Banco!$A$1:$AZ$2,2,FALSE),FALSE)</f>
        <v>0</v>
      </c>
      <c r="AG244" s="99">
        <f>VLOOKUP($C244,Banco!$A$3:$AZ$322,HLOOKUP(AG$2,Banco!$A$1:$AZ$2,2,FALSE),FALSE)</f>
        <v>0</v>
      </c>
    </row>
    <row r="245" spans="1:33" x14ac:dyDescent="0.2">
      <c r="A245" s="384"/>
      <c r="B245" s="401"/>
      <c r="C245" s="161" t="s">
        <v>56</v>
      </c>
      <c r="D245" s="198" t="s">
        <v>483</v>
      </c>
      <c r="E245" s="32">
        <f>VLOOKUP($C245,Banco!$A$3:$AZ$322,HLOOKUP(E$2,Banco!$A$1:$AZ$2,2,FALSE),FALSE)</f>
        <v>33450</v>
      </c>
      <c r="F245" s="32">
        <f>VLOOKUP($C245,Banco!$A$3:$AZ$322,HLOOKUP(F$2,Banco!$A$1:$AZ$2,2,FALSE),FALSE)</f>
        <v>34500</v>
      </c>
      <c r="G245" s="32">
        <f>VLOOKUP($C245,Banco!$A$3:$AZ$322,HLOOKUP(G$2,Banco!$A$1:$AZ$2,2,FALSE),FALSE)</f>
        <v>33450</v>
      </c>
      <c r="H245" s="114">
        <f>VLOOKUP($C245,Banco!$A$3:$AZ$322,HLOOKUP(H$2,Banco!$A$1:$AZ$2,2,FALSE),FALSE)</f>
        <v>1</v>
      </c>
      <c r="I245" s="32">
        <f>VLOOKUP($C245,Banco!$A$3:$AZ$322,HLOOKUP(I$2,Banco!$A$1:$AZ$2,2,FALSE),FALSE)</f>
        <v>16</v>
      </c>
      <c r="J245" s="32">
        <f>VLOOKUP($C245,Banco!$A$3:$AZ$322,HLOOKUP(J$2,Banco!$A$1:$AZ$2,2,FALSE),FALSE)</f>
        <v>10</v>
      </c>
      <c r="K245" s="32">
        <f>VLOOKUP($C245,Banco!$A$3:$AZ$322,HLOOKUP(K$2,Banco!$A$1:$AZ$2,2,FALSE),FALSE)</f>
        <v>10</v>
      </c>
      <c r="L245" s="32">
        <f>VLOOKUP($C245,Banco!$A$3:$AZ$322,HLOOKUP(L$2,Banco!$A$1:$AZ$2,2,FALSE),FALSE)</f>
        <v>0</v>
      </c>
      <c r="M245" s="114">
        <f>VLOOKUP($C245,Banco!$A$3:$AZ$322,HLOOKUP(M$2,Banco!$A$1:$AZ$2,2,FALSE),FALSE)</f>
        <v>1</v>
      </c>
      <c r="N245" s="32">
        <f>VLOOKUP($C245,Banco!$A$3:$AZ$322,HLOOKUP(N$2,Banco!$A$1:$AZ$2,2,FALSE),FALSE)</f>
        <v>0</v>
      </c>
      <c r="O245" s="32">
        <f>VLOOKUP($C245,Banco!$A$3:$AZ$322,HLOOKUP(O$2,Banco!$A$1:$AZ$2,2,FALSE),FALSE)</f>
        <v>0</v>
      </c>
      <c r="P245" s="32">
        <f>VLOOKUP($C245,Banco!$A$3:$AZ$322,HLOOKUP(P$2,Banco!$A$1:$AZ$2,2,FALSE),FALSE)</f>
        <v>8</v>
      </c>
      <c r="Q245" s="32">
        <f>VLOOKUP($C245,Banco!$A$3:$AZ$322,HLOOKUP(Q$2,Banco!$A$1:$AZ$2,2,FALSE),FALSE)</f>
        <v>0</v>
      </c>
      <c r="R245" s="32">
        <f>VLOOKUP($C245,Banco!$A$3:$AZ$322,HLOOKUP(R$2,Banco!$A$1:$AZ$2,2,FALSE),FALSE)</f>
        <v>0</v>
      </c>
      <c r="S245" s="32">
        <f>VLOOKUP($C245,Banco!$A$3:$AZ$322,HLOOKUP(S$2,Banco!$A$1:$AZ$2,2,FALSE),FALSE)</f>
        <v>81</v>
      </c>
      <c r="T245" s="32">
        <f>VLOOKUP($C245,Banco!$A$3:$AZ$322,HLOOKUP(T$2,Banco!$A$1:$AZ$2,2,FALSE),FALSE)</f>
        <v>55</v>
      </c>
      <c r="U245" s="32" t="str">
        <f>VLOOKUP($C245,Banco!$A$3:$AZ$322,HLOOKUP(U$2,Banco!$A$1:$AZ$2,2,FALSE),FALSE)</f>
        <v>-</v>
      </c>
      <c r="V245" s="32">
        <f>VLOOKUP($C245,Banco!$A$3:$AZ$322,HLOOKUP(V$2,Banco!$A$1:$AZ$2,2,FALSE),FALSE)</f>
        <v>1</v>
      </c>
      <c r="W245" s="32">
        <f>VLOOKUP($C245,Banco!$A$3:$AZ$322,HLOOKUP(W$2,Banco!$A$1:$AZ$2,2,FALSE),FALSE)</f>
        <v>0</v>
      </c>
      <c r="X245" s="32">
        <f>VLOOKUP($C245,Banco!$A$3:$AZ$322,HLOOKUP(X$2,Banco!$A$1:$AZ$2,2,FALSE),FALSE)</f>
        <v>0</v>
      </c>
      <c r="Y245" s="80" t="str">
        <f>VLOOKUP($C245,Banco!$A$3:$AZ$322,HLOOKUP(Y$2,Banco!$A$1:$AZ$2,2,FALSE),FALSE)</f>
        <v>Sede Braço do Norte</v>
      </c>
      <c r="Z245" s="80" t="str">
        <f>VLOOKUP($C245,Banco!$A$3:$AZ$322,HLOOKUP(Z$2,Banco!$A$1:$AZ$2,2,FALSE),FALSE)</f>
        <v>X</v>
      </c>
      <c r="AA245" s="80" t="str">
        <f>VLOOKUP($C245,Banco!$A$3:$AZ$322,HLOOKUP(AA$2,Banco!$A$1:$AZ$2,2,FALSE),FALSE)</f>
        <v>CAPS I</v>
      </c>
      <c r="AB245" s="80" t="str">
        <f>VLOOKUP($C245,Banco!$A$3:$AZ$322,HLOOKUP(AB$2,Banco!$A$1:$AZ$2,2,FALSE),FALSE)</f>
        <v>-</v>
      </c>
      <c r="AC245" s="80">
        <f>VLOOKUP($C245,Banco!$A$3:$AZ$322,HLOOKUP(AC$2,Banco!$A$1:$AZ$2,2,FALSE),FALSE)</f>
        <v>0</v>
      </c>
      <c r="AD245" s="80">
        <f>VLOOKUP($C245,Banco!$A$3:$AZ$322,HLOOKUP(AD$2,Banco!$A$1:$AZ$2,2,FALSE),FALSE)</f>
        <v>0</v>
      </c>
      <c r="AE245" s="80" t="str">
        <f>VLOOKUP($C245,Banco!$A$3:$AZ$322,HLOOKUP(AE$2,Banco!$A$1:$AZ$2,2,FALSE),FALSE)</f>
        <v>X</v>
      </c>
      <c r="AF245" s="80">
        <f>VLOOKUP($C245,Banco!$A$3:$AZ$322,HLOOKUP(AF$2,Banco!$A$1:$AZ$2,2,FALSE),FALSE)</f>
        <v>0</v>
      </c>
      <c r="AG245" s="80">
        <f>VLOOKUP($C245,Banco!$A$3:$AZ$322,HLOOKUP(AG$2,Banco!$A$1:$AZ$2,2,FALSE),FALSE)</f>
        <v>0</v>
      </c>
    </row>
    <row r="246" spans="1:33" x14ac:dyDescent="0.2">
      <c r="A246" s="384"/>
      <c r="B246" s="401"/>
      <c r="C246" s="162" t="s">
        <v>72</v>
      </c>
      <c r="D246" s="198" t="s">
        <v>483</v>
      </c>
      <c r="E246" s="25">
        <f>VLOOKUP($C246,Banco!$A$3:$AZ$322,HLOOKUP(E$2,Banco!$A$1:$AZ$2,2,FALSE),FALSE)</f>
        <v>24871</v>
      </c>
      <c r="F246" s="25">
        <f>VLOOKUP($C246,Banco!$A$3:$AZ$322,HLOOKUP(F$2,Banco!$A$1:$AZ$2,2,FALSE),FALSE)</f>
        <v>31050</v>
      </c>
      <c r="G246" s="25">
        <f>VLOOKUP($C246,Banco!$A$3:$AZ$322,HLOOKUP(G$2,Banco!$A$1:$AZ$2,2,FALSE),FALSE)</f>
        <v>24871</v>
      </c>
      <c r="H246" s="115">
        <f>VLOOKUP($C246,Banco!$A$3:$AZ$322,HLOOKUP(H$2,Banco!$A$1:$AZ$2,2,FALSE),FALSE)</f>
        <v>1</v>
      </c>
      <c r="I246" s="25">
        <f>VLOOKUP($C246,Banco!$A$3:$AZ$322,HLOOKUP(I$2,Banco!$A$1:$AZ$2,2,FALSE),FALSE)</f>
        <v>12</v>
      </c>
      <c r="J246" s="25">
        <f>VLOOKUP($C246,Banco!$A$3:$AZ$322,HLOOKUP(J$2,Banco!$A$1:$AZ$2,2,FALSE),FALSE)</f>
        <v>9</v>
      </c>
      <c r="K246" s="25">
        <f>VLOOKUP($C246,Banco!$A$3:$AZ$322,HLOOKUP(K$2,Banco!$A$1:$AZ$2,2,FALSE),FALSE)</f>
        <v>2</v>
      </c>
      <c r="L246" s="25">
        <f>VLOOKUP($C246,Banco!$A$3:$AZ$322,HLOOKUP(L$2,Banco!$A$1:$AZ$2,2,FALSE),FALSE)</f>
        <v>0</v>
      </c>
      <c r="M246" s="115">
        <f>VLOOKUP($C246,Banco!$A$3:$AZ$322,HLOOKUP(M$2,Banco!$A$1:$AZ$2,2,FALSE),FALSE)</f>
        <v>0.62809999999999999</v>
      </c>
      <c r="N246" s="25">
        <f>VLOOKUP($C246,Banco!$A$3:$AZ$322,HLOOKUP(N$2,Banco!$A$1:$AZ$2,2,FALSE),FALSE)</f>
        <v>0</v>
      </c>
      <c r="O246" s="25">
        <f>VLOOKUP($C246,Banco!$A$3:$AZ$322,HLOOKUP(O$2,Banco!$A$1:$AZ$2,2,FALSE),FALSE)</f>
        <v>0</v>
      </c>
      <c r="P246" s="25">
        <f>VLOOKUP($C246,Banco!$A$3:$AZ$322,HLOOKUP(P$2,Banco!$A$1:$AZ$2,2,FALSE),FALSE)</f>
        <v>8</v>
      </c>
      <c r="Q246" s="25">
        <f>VLOOKUP($C246,Banco!$A$3:$AZ$322,HLOOKUP(Q$2,Banco!$A$1:$AZ$2,2,FALSE),FALSE)</f>
        <v>0</v>
      </c>
      <c r="R246" s="25">
        <f>VLOOKUP($C246,Banco!$A$3:$AZ$322,HLOOKUP(R$2,Banco!$A$1:$AZ$2,2,FALSE),FALSE)</f>
        <v>0</v>
      </c>
      <c r="S246" s="25">
        <f>VLOOKUP($C246,Banco!$A$3:$AZ$322,HLOOKUP(S$2,Banco!$A$1:$AZ$2,2,FALSE),FALSE)</f>
        <v>60</v>
      </c>
      <c r="T246" s="25">
        <f>VLOOKUP($C246,Banco!$A$3:$AZ$322,HLOOKUP(T$2,Banco!$A$1:$AZ$2,2,FALSE),FALSE)</f>
        <v>37</v>
      </c>
      <c r="U246" s="25" t="str">
        <f>VLOOKUP($C246,Banco!$A$3:$AZ$322,HLOOKUP(U$2,Banco!$A$1:$AZ$2,2,FALSE),FALSE)</f>
        <v>-</v>
      </c>
      <c r="V246" s="25">
        <f>VLOOKUP($C246,Banco!$A$3:$AZ$322,HLOOKUP(V$2,Banco!$A$1:$AZ$2,2,FALSE),FALSE)</f>
        <v>1</v>
      </c>
      <c r="W246" s="25">
        <f>VLOOKUP($C246,Banco!$A$3:$AZ$322,HLOOKUP(W$2,Banco!$A$1:$AZ$2,2,FALSE),FALSE)</f>
        <v>0</v>
      </c>
      <c r="X246" s="25">
        <f>VLOOKUP($C246,Banco!$A$3:$AZ$322,HLOOKUP(X$2,Banco!$A$1:$AZ$2,2,FALSE),FALSE)</f>
        <v>0</v>
      </c>
      <c r="Y246" s="79" t="str">
        <f>VLOOKUP($C246,Banco!$A$3:$AZ$322,HLOOKUP(Y$2,Banco!$A$1:$AZ$2,2,FALSE),FALSE)</f>
        <v>Ref. Laguna</v>
      </c>
      <c r="Z246" s="79">
        <f>VLOOKUP($C246,Banco!$A$3:$AZ$322,HLOOKUP(Z$2,Banco!$A$1:$AZ$2,2,FALSE),FALSE)</f>
        <v>0</v>
      </c>
      <c r="AA246" s="79" t="str">
        <f>VLOOKUP($C246,Banco!$A$3:$AZ$322,HLOOKUP(AA$2,Banco!$A$1:$AZ$2,2,FALSE),FALSE)</f>
        <v>CAPS I</v>
      </c>
      <c r="AB246" s="79">
        <f>VLOOKUP($C246,Banco!$A$3:$AZ$322,HLOOKUP(AB$2,Banco!$A$1:$AZ$2,2,FALSE),FALSE)</f>
        <v>0</v>
      </c>
      <c r="AC246" s="79">
        <f>VLOOKUP($C246,Banco!$A$3:$AZ$322,HLOOKUP(AC$2,Banco!$A$1:$AZ$2,2,FALSE),FALSE)</f>
        <v>2</v>
      </c>
      <c r="AD246" s="79">
        <f>VLOOKUP($C246,Banco!$A$3:$AZ$322,HLOOKUP(AD$2,Banco!$A$1:$AZ$2,2,FALSE),FALSE)</f>
        <v>0</v>
      </c>
      <c r="AE246" s="79" t="str">
        <f>VLOOKUP($C246,Banco!$A$3:$AZ$322,HLOOKUP(AE$2,Banco!$A$1:$AZ$2,2,FALSE),FALSE)</f>
        <v>X</v>
      </c>
      <c r="AF246" s="79">
        <f>VLOOKUP($C246,Banco!$A$3:$AZ$322,HLOOKUP(AF$2,Banco!$A$1:$AZ$2,2,FALSE),FALSE)</f>
        <v>0</v>
      </c>
      <c r="AG246" s="79">
        <f>VLOOKUP($C246,Banco!$A$3:$AZ$322,HLOOKUP(AG$2,Banco!$A$1:$AZ$2,2,FALSE),FALSE)</f>
        <v>0</v>
      </c>
    </row>
    <row r="247" spans="1:33" x14ac:dyDescent="0.2">
      <c r="A247" s="384"/>
      <c r="B247" s="401"/>
      <c r="C247" s="161" t="s">
        <v>109</v>
      </c>
      <c r="D247" s="198" t="s">
        <v>483</v>
      </c>
      <c r="E247" s="32">
        <f>VLOOKUP($C247,Banco!$A$3:$AZ$322,HLOOKUP(E$2,Banco!$A$1:$AZ$2,2,FALSE),FALSE)</f>
        <v>6569</v>
      </c>
      <c r="F247" s="32">
        <f>VLOOKUP($C247,Banco!$A$3:$AZ$322,HLOOKUP(F$2,Banco!$A$1:$AZ$2,2,FALSE),FALSE)</f>
        <v>10350</v>
      </c>
      <c r="G247" s="32">
        <f>VLOOKUP($C247,Banco!$A$3:$AZ$322,HLOOKUP(G$2,Banco!$A$1:$AZ$2,2,FALSE),FALSE)</f>
        <v>6569</v>
      </c>
      <c r="H247" s="114">
        <f>VLOOKUP($C247,Banco!$A$3:$AZ$322,HLOOKUP(H$2,Banco!$A$1:$AZ$2,2,FALSE),FALSE)</f>
        <v>1</v>
      </c>
      <c r="I247" s="32">
        <f>VLOOKUP($C247,Banco!$A$3:$AZ$322,HLOOKUP(I$2,Banco!$A$1:$AZ$2,2,FALSE),FALSE)</f>
        <v>3</v>
      </c>
      <c r="J247" s="32">
        <f>VLOOKUP($C247,Banco!$A$3:$AZ$322,HLOOKUP(J$2,Banco!$A$1:$AZ$2,2,FALSE),FALSE)</f>
        <v>3</v>
      </c>
      <c r="K247" s="32">
        <f>VLOOKUP($C247,Banco!$A$3:$AZ$322,HLOOKUP(K$2,Banco!$A$1:$AZ$2,2,FALSE),FALSE)</f>
        <v>4</v>
      </c>
      <c r="L247" s="32">
        <f>VLOOKUP($C247,Banco!$A$3:$AZ$322,HLOOKUP(L$2,Banco!$A$1:$AZ$2,2,FALSE),FALSE)</f>
        <v>0</v>
      </c>
      <c r="M247" s="114">
        <f>VLOOKUP($C247,Banco!$A$3:$AZ$322,HLOOKUP(M$2,Banco!$A$1:$AZ$2,2,FALSE),FALSE)</f>
        <v>1</v>
      </c>
      <c r="N247" s="32">
        <f>VLOOKUP($C247,Banco!$A$3:$AZ$322,HLOOKUP(N$2,Banco!$A$1:$AZ$2,2,FALSE),FALSE)</f>
        <v>0</v>
      </c>
      <c r="O247" s="32">
        <f>VLOOKUP($C247,Banco!$A$3:$AZ$322,HLOOKUP(O$2,Banco!$A$1:$AZ$2,2,FALSE),FALSE)</f>
        <v>0</v>
      </c>
      <c r="P247" s="32">
        <f>VLOOKUP($C247,Banco!$A$3:$AZ$322,HLOOKUP(P$2,Banco!$A$1:$AZ$2,2,FALSE),FALSE)</f>
        <v>3</v>
      </c>
      <c r="Q247" s="32">
        <f>VLOOKUP($C247,Banco!$A$3:$AZ$322,HLOOKUP(Q$2,Banco!$A$1:$AZ$2,2,FALSE),FALSE)</f>
        <v>0</v>
      </c>
      <c r="R247" s="32">
        <f>VLOOKUP($C247,Banco!$A$3:$AZ$322,HLOOKUP(R$2,Banco!$A$1:$AZ$2,2,FALSE),FALSE)</f>
        <v>0</v>
      </c>
      <c r="S247" s="32">
        <f>VLOOKUP($C247,Banco!$A$3:$AZ$322,HLOOKUP(S$2,Banco!$A$1:$AZ$2,2,FALSE),FALSE)</f>
        <v>16</v>
      </c>
      <c r="T247" s="32">
        <f>VLOOKUP($C247,Banco!$A$3:$AZ$322,HLOOKUP(T$2,Banco!$A$1:$AZ$2,2,FALSE),FALSE)</f>
        <v>13</v>
      </c>
      <c r="U247" s="32" t="str">
        <f>VLOOKUP($C247,Banco!$A$3:$AZ$322,HLOOKUP(U$2,Banco!$A$1:$AZ$2,2,FALSE),FALSE)</f>
        <v>-</v>
      </c>
      <c r="V247" s="32">
        <f>VLOOKUP($C247,Banco!$A$3:$AZ$322,HLOOKUP(V$2,Banco!$A$1:$AZ$2,2,FALSE),FALSE)</f>
        <v>0</v>
      </c>
      <c r="W247" s="32">
        <f>VLOOKUP($C247,Banco!$A$3:$AZ$322,HLOOKUP(W$2,Banco!$A$1:$AZ$2,2,FALSE),FALSE)</f>
        <v>1</v>
      </c>
      <c r="X247" s="32">
        <f>VLOOKUP($C247,Banco!$A$3:$AZ$322,HLOOKUP(X$2,Banco!$A$1:$AZ$2,2,FALSE),FALSE)</f>
        <v>0</v>
      </c>
      <c r="Y247" s="80" t="str">
        <f>VLOOKUP($C247,Banco!$A$3:$AZ$322,HLOOKUP(Y$2,Banco!$A$1:$AZ$2,2,FALSE),FALSE)</f>
        <v>Ref. Braço do Norte</v>
      </c>
      <c r="Z247" s="80">
        <f>VLOOKUP($C247,Banco!$A$3:$AZ$322,HLOOKUP(Z$2,Banco!$A$1:$AZ$2,2,FALSE),FALSE)</f>
        <v>0</v>
      </c>
      <c r="AA247" s="80" t="str">
        <f>VLOOKUP($C247,Banco!$A$3:$AZ$322,HLOOKUP(AA$2,Banco!$A$1:$AZ$2,2,FALSE),FALSE)</f>
        <v>-</v>
      </c>
      <c r="AB247" s="80">
        <f>VLOOKUP($C247,Banco!$A$3:$AZ$322,HLOOKUP(AB$2,Banco!$A$1:$AZ$2,2,FALSE),FALSE)</f>
        <v>0</v>
      </c>
      <c r="AC247" s="80">
        <f>VLOOKUP($C247,Banco!$A$3:$AZ$322,HLOOKUP(AC$2,Banco!$A$1:$AZ$2,2,FALSE),FALSE)</f>
        <v>1</v>
      </c>
      <c r="AD247" s="80">
        <f>VLOOKUP($C247,Banco!$A$3:$AZ$322,HLOOKUP(AD$2,Banco!$A$1:$AZ$2,2,FALSE),FALSE)</f>
        <v>0</v>
      </c>
      <c r="AE247" s="80" t="str">
        <f>VLOOKUP($C247,Banco!$A$3:$AZ$322,HLOOKUP(AE$2,Banco!$A$1:$AZ$2,2,FALSE),FALSE)</f>
        <v>X</v>
      </c>
      <c r="AF247" s="80">
        <f>VLOOKUP($C247,Banco!$A$3:$AZ$322,HLOOKUP(AF$2,Banco!$A$1:$AZ$2,2,FALSE),FALSE)</f>
        <v>0</v>
      </c>
      <c r="AG247" s="80">
        <f>VLOOKUP($C247,Banco!$A$3:$AZ$322,HLOOKUP(AG$2,Banco!$A$1:$AZ$2,2,FALSE),FALSE)</f>
        <v>0</v>
      </c>
    </row>
    <row r="248" spans="1:33" x14ac:dyDescent="0.2">
      <c r="A248" s="384"/>
      <c r="B248" s="401"/>
      <c r="C248" s="162" t="s">
        <v>110</v>
      </c>
      <c r="D248" s="198" t="s">
        <v>483</v>
      </c>
      <c r="E248" s="25">
        <f>VLOOKUP($C248,Banco!$A$3:$AZ$322,HLOOKUP(E$2,Banco!$A$1:$AZ$2,2,FALSE),FALSE)</f>
        <v>11501</v>
      </c>
      <c r="F248" s="25">
        <f>VLOOKUP($C248,Banco!$A$3:$AZ$322,HLOOKUP(F$2,Banco!$A$1:$AZ$2,2,FALSE),FALSE)</f>
        <v>13800</v>
      </c>
      <c r="G248" s="25">
        <f>VLOOKUP($C248,Banco!$A$3:$AZ$322,HLOOKUP(G$2,Banco!$A$1:$AZ$2,2,FALSE),FALSE)</f>
        <v>11501</v>
      </c>
      <c r="H248" s="115">
        <f>VLOOKUP($C248,Banco!$A$3:$AZ$322,HLOOKUP(H$2,Banco!$A$1:$AZ$2,2,FALSE),FALSE)</f>
        <v>1</v>
      </c>
      <c r="I248" s="25">
        <f>VLOOKUP($C248,Banco!$A$3:$AZ$322,HLOOKUP(I$2,Banco!$A$1:$AZ$2,2,FALSE),FALSE)</f>
        <v>6</v>
      </c>
      <c r="J248" s="25">
        <f>VLOOKUP($C248,Banco!$A$3:$AZ$322,HLOOKUP(J$2,Banco!$A$1:$AZ$2,2,FALSE),FALSE)</f>
        <v>4</v>
      </c>
      <c r="K248" s="25">
        <f>VLOOKUP($C248,Banco!$A$3:$AZ$322,HLOOKUP(K$2,Banco!$A$1:$AZ$2,2,FALSE),FALSE)</f>
        <v>3</v>
      </c>
      <c r="L248" s="25">
        <f>VLOOKUP($C248,Banco!$A$3:$AZ$322,HLOOKUP(L$2,Banco!$A$1:$AZ$2,2,FALSE),FALSE)</f>
        <v>0</v>
      </c>
      <c r="M248" s="115">
        <f>VLOOKUP($C248,Banco!$A$3:$AZ$322,HLOOKUP(M$2,Banco!$A$1:$AZ$2,2,FALSE),FALSE)</f>
        <v>1</v>
      </c>
      <c r="N248" s="25">
        <f>VLOOKUP($C248,Banco!$A$3:$AZ$322,HLOOKUP(N$2,Banco!$A$1:$AZ$2,2,FALSE),FALSE)</f>
        <v>0</v>
      </c>
      <c r="O248" s="25">
        <f>VLOOKUP($C248,Banco!$A$3:$AZ$322,HLOOKUP(O$2,Banco!$A$1:$AZ$2,2,FALSE),FALSE)</f>
        <v>0</v>
      </c>
      <c r="P248" s="25">
        <f>VLOOKUP($C248,Banco!$A$3:$AZ$322,HLOOKUP(P$2,Banco!$A$1:$AZ$2,2,FALSE),FALSE)</f>
        <v>4</v>
      </c>
      <c r="Q248" s="25">
        <f>VLOOKUP($C248,Banco!$A$3:$AZ$322,HLOOKUP(Q$2,Banco!$A$1:$AZ$2,2,FALSE),FALSE)</f>
        <v>0</v>
      </c>
      <c r="R248" s="25">
        <f>VLOOKUP($C248,Banco!$A$3:$AZ$322,HLOOKUP(R$2,Banco!$A$1:$AZ$2,2,FALSE),FALSE)</f>
        <v>0</v>
      </c>
      <c r="S248" s="25">
        <f>VLOOKUP($C248,Banco!$A$3:$AZ$322,HLOOKUP(S$2,Banco!$A$1:$AZ$2,2,FALSE),FALSE)</f>
        <v>28</v>
      </c>
      <c r="T248" s="25">
        <f>VLOOKUP($C248,Banco!$A$3:$AZ$322,HLOOKUP(T$2,Banco!$A$1:$AZ$2,2,FALSE),FALSE)</f>
        <v>24</v>
      </c>
      <c r="U248" s="25" t="str">
        <f>VLOOKUP($C248,Banco!$A$3:$AZ$322,HLOOKUP(U$2,Banco!$A$1:$AZ$2,2,FALSE),FALSE)</f>
        <v>-</v>
      </c>
      <c r="V248" s="25">
        <f>VLOOKUP($C248,Banco!$A$3:$AZ$322,HLOOKUP(V$2,Banco!$A$1:$AZ$2,2,FALSE),FALSE)</f>
        <v>0</v>
      </c>
      <c r="W248" s="25">
        <f>VLOOKUP($C248,Banco!$A$3:$AZ$322,HLOOKUP(W$2,Banco!$A$1:$AZ$2,2,FALSE),FALSE)</f>
        <v>1</v>
      </c>
      <c r="X248" s="25">
        <f>VLOOKUP($C248,Banco!$A$3:$AZ$322,HLOOKUP(X$2,Banco!$A$1:$AZ$2,2,FALSE),FALSE)</f>
        <v>0</v>
      </c>
      <c r="Y248" s="79" t="str">
        <f>VLOOKUP($C248,Banco!$A$3:$AZ$322,HLOOKUP(Y$2,Banco!$A$1:$AZ$2,2,FALSE),FALSE)</f>
        <v>Ref. Tubarão</v>
      </c>
      <c r="Z248" s="79">
        <f>VLOOKUP($C248,Banco!$A$3:$AZ$322,HLOOKUP(Z$2,Banco!$A$1:$AZ$2,2,FALSE),FALSE)</f>
        <v>0</v>
      </c>
      <c r="AA248" s="79" t="str">
        <f>VLOOKUP($C248,Banco!$A$3:$AZ$322,HLOOKUP(AA$2,Banco!$A$1:$AZ$2,2,FALSE),FALSE)</f>
        <v>-</v>
      </c>
      <c r="AB248" s="79">
        <f>VLOOKUP($C248,Banco!$A$3:$AZ$322,HLOOKUP(AB$2,Banco!$A$1:$AZ$2,2,FALSE),FALSE)</f>
        <v>0</v>
      </c>
      <c r="AC248" s="79">
        <f>VLOOKUP($C248,Banco!$A$3:$AZ$322,HLOOKUP(AC$2,Banco!$A$1:$AZ$2,2,FALSE),FALSE)</f>
        <v>0</v>
      </c>
      <c r="AD248" s="79">
        <f>VLOOKUP($C248,Banco!$A$3:$AZ$322,HLOOKUP(AD$2,Banco!$A$1:$AZ$2,2,FALSE),FALSE)</f>
        <v>0</v>
      </c>
      <c r="AE248" s="79" t="str">
        <f>VLOOKUP($C248,Banco!$A$3:$AZ$322,HLOOKUP(AE$2,Banco!$A$1:$AZ$2,2,FALSE),FALSE)</f>
        <v>X</v>
      </c>
      <c r="AF248" s="79">
        <f>VLOOKUP($C248,Banco!$A$3:$AZ$322,HLOOKUP(AF$2,Banco!$A$1:$AZ$2,2,FALSE),FALSE)</f>
        <v>0</v>
      </c>
      <c r="AG248" s="79">
        <f>VLOOKUP($C248,Banco!$A$3:$AZ$322,HLOOKUP(AG$2,Banco!$A$1:$AZ$2,2,FALSE),FALSE)</f>
        <v>0</v>
      </c>
    </row>
    <row r="249" spans="1:33" x14ac:dyDescent="0.2">
      <c r="A249" s="384"/>
      <c r="B249" s="401"/>
      <c r="C249" s="161" t="s">
        <v>121</v>
      </c>
      <c r="D249" s="198" t="s">
        <v>483</v>
      </c>
      <c r="E249" s="32">
        <f>VLOOKUP($C249,Banco!$A$3:$AZ$322,HLOOKUP(E$2,Banco!$A$1:$AZ$2,2,FALSE),FALSE)</f>
        <v>10135</v>
      </c>
      <c r="F249" s="32">
        <f>VLOOKUP($C249,Banco!$A$3:$AZ$322,HLOOKUP(F$2,Banco!$A$1:$AZ$2,2,FALSE),FALSE)</f>
        <v>17250</v>
      </c>
      <c r="G249" s="32">
        <f>VLOOKUP($C249,Banco!$A$3:$AZ$322,HLOOKUP(G$2,Banco!$A$1:$AZ$2,2,FALSE),FALSE)</f>
        <v>10135</v>
      </c>
      <c r="H249" s="114">
        <f>VLOOKUP($C249,Banco!$A$3:$AZ$322,HLOOKUP(H$2,Banco!$A$1:$AZ$2,2,FALSE),FALSE)</f>
        <v>1</v>
      </c>
      <c r="I249" s="32">
        <f>VLOOKUP($C249,Banco!$A$3:$AZ$322,HLOOKUP(I$2,Banco!$A$1:$AZ$2,2,FALSE),FALSE)</f>
        <v>5</v>
      </c>
      <c r="J249" s="32">
        <f>VLOOKUP($C249,Banco!$A$3:$AZ$322,HLOOKUP(J$2,Banco!$A$1:$AZ$2,2,FALSE),FALSE)</f>
        <v>5</v>
      </c>
      <c r="K249" s="32">
        <f>VLOOKUP($C249,Banco!$A$3:$AZ$322,HLOOKUP(K$2,Banco!$A$1:$AZ$2,2,FALSE),FALSE)</f>
        <v>9</v>
      </c>
      <c r="L249" s="32">
        <f>VLOOKUP($C249,Banco!$A$3:$AZ$322,HLOOKUP(L$2,Banco!$A$1:$AZ$2,2,FALSE),FALSE)</f>
        <v>0</v>
      </c>
      <c r="M249" s="114">
        <f>VLOOKUP($C249,Banco!$A$3:$AZ$322,HLOOKUP(M$2,Banco!$A$1:$AZ$2,2,FALSE),FALSE)</f>
        <v>0.68559999999999999</v>
      </c>
      <c r="N249" s="32">
        <f>VLOOKUP($C249,Banco!$A$3:$AZ$322,HLOOKUP(N$2,Banco!$A$1:$AZ$2,2,FALSE),FALSE)</f>
        <v>0</v>
      </c>
      <c r="O249" s="32">
        <f>VLOOKUP($C249,Banco!$A$3:$AZ$322,HLOOKUP(O$2,Banco!$A$1:$AZ$2,2,FALSE),FALSE)</f>
        <v>0</v>
      </c>
      <c r="P249" s="32">
        <f>VLOOKUP($C249,Banco!$A$3:$AZ$322,HLOOKUP(P$2,Banco!$A$1:$AZ$2,2,FALSE),FALSE)</f>
        <v>5</v>
      </c>
      <c r="Q249" s="32">
        <f>VLOOKUP($C249,Banco!$A$3:$AZ$322,HLOOKUP(Q$2,Banco!$A$1:$AZ$2,2,FALSE),FALSE)</f>
        <v>0</v>
      </c>
      <c r="R249" s="32">
        <f>VLOOKUP($C249,Banco!$A$3:$AZ$322,HLOOKUP(R$2,Banco!$A$1:$AZ$2,2,FALSE),FALSE)</f>
        <v>0</v>
      </c>
      <c r="S249" s="32">
        <f>VLOOKUP($C249,Banco!$A$3:$AZ$322,HLOOKUP(S$2,Banco!$A$1:$AZ$2,2,FALSE),FALSE)</f>
        <v>27</v>
      </c>
      <c r="T249" s="32">
        <f>VLOOKUP($C249,Banco!$A$3:$AZ$322,HLOOKUP(T$2,Banco!$A$1:$AZ$2,2,FALSE),FALSE)</f>
        <v>28</v>
      </c>
      <c r="U249" s="32" t="str">
        <f>VLOOKUP($C249,Banco!$A$3:$AZ$322,HLOOKUP(U$2,Banco!$A$1:$AZ$2,2,FALSE),FALSE)</f>
        <v>-</v>
      </c>
      <c r="V249" s="32">
        <f>VLOOKUP($C249,Banco!$A$3:$AZ$322,HLOOKUP(V$2,Banco!$A$1:$AZ$2,2,FALSE),FALSE)</f>
        <v>0</v>
      </c>
      <c r="W249" s="32">
        <f>VLOOKUP($C249,Banco!$A$3:$AZ$322,HLOOKUP(W$2,Banco!$A$1:$AZ$2,2,FALSE),FALSE)</f>
        <v>1</v>
      </c>
      <c r="X249" s="32">
        <f>VLOOKUP($C249,Banco!$A$3:$AZ$322,HLOOKUP(X$2,Banco!$A$1:$AZ$2,2,FALSE),FALSE)</f>
        <v>0</v>
      </c>
      <c r="Y249" s="80" t="str">
        <f>VLOOKUP($C249,Banco!$A$3:$AZ$322,HLOOKUP(Y$2,Banco!$A$1:$AZ$2,2,FALSE),FALSE)</f>
        <v>Ref. Imbituba</v>
      </c>
      <c r="Z249" s="80">
        <f>VLOOKUP($C249,Banco!$A$3:$AZ$322,HLOOKUP(Z$2,Banco!$A$1:$AZ$2,2,FALSE),FALSE)</f>
        <v>0</v>
      </c>
      <c r="AA249" s="80" t="str">
        <f>VLOOKUP($C249,Banco!$A$3:$AZ$322,HLOOKUP(AA$2,Banco!$A$1:$AZ$2,2,FALSE),FALSE)</f>
        <v>-</v>
      </c>
      <c r="AB249" s="80">
        <f>VLOOKUP($C249,Banco!$A$3:$AZ$322,HLOOKUP(AB$2,Banco!$A$1:$AZ$2,2,FALSE),FALSE)</f>
        <v>3</v>
      </c>
      <c r="AC249" s="80">
        <f>VLOOKUP($C249,Banco!$A$3:$AZ$322,HLOOKUP(AC$2,Banco!$A$1:$AZ$2,2,FALSE),FALSE)</f>
        <v>0</v>
      </c>
      <c r="AD249" s="80">
        <f>VLOOKUP($C249,Banco!$A$3:$AZ$322,HLOOKUP(AD$2,Banco!$A$1:$AZ$2,2,FALSE),FALSE)</f>
        <v>0</v>
      </c>
      <c r="AE249" s="80" t="str">
        <f>VLOOKUP($C249,Banco!$A$3:$AZ$322,HLOOKUP(AE$2,Banco!$A$1:$AZ$2,2,FALSE),FALSE)</f>
        <v>X</v>
      </c>
      <c r="AF249" s="80">
        <f>VLOOKUP($C249,Banco!$A$3:$AZ$322,HLOOKUP(AF$2,Banco!$A$1:$AZ$2,2,FALSE),FALSE)</f>
        <v>0</v>
      </c>
      <c r="AG249" s="80">
        <f>VLOOKUP($C249,Banco!$A$3:$AZ$322,HLOOKUP(AG$2,Banco!$A$1:$AZ$2,2,FALSE),FALSE)</f>
        <v>0</v>
      </c>
    </row>
    <row r="250" spans="1:33" x14ac:dyDescent="0.2">
      <c r="A250" s="384"/>
      <c r="B250" s="401"/>
      <c r="C250" s="162" t="s">
        <v>122</v>
      </c>
      <c r="D250" s="198" t="s">
        <v>483</v>
      </c>
      <c r="E250" s="25">
        <f>VLOOKUP($C250,Banco!$A$3:$AZ$322,HLOOKUP(E$2,Banco!$A$1:$AZ$2,2,FALSE),FALSE)</f>
        <v>44853</v>
      </c>
      <c r="F250" s="25">
        <f>VLOOKUP($C250,Banco!$A$3:$AZ$322,HLOOKUP(F$2,Banco!$A$1:$AZ$2,2,FALSE),FALSE)</f>
        <v>55200</v>
      </c>
      <c r="G250" s="25">
        <f>VLOOKUP($C250,Banco!$A$3:$AZ$322,HLOOKUP(G$2,Banco!$A$1:$AZ$2,2,FALSE),FALSE)</f>
        <v>44853</v>
      </c>
      <c r="H250" s="115">
        <f>VLOOKUP($C250,Banco!$A$3:$AZ$322,HLOOKUP(H$2,Banco!$A$1:$AZ$2,2,FALSE),FALSE)</f>
        <v>1</v>
      </c>
      <c r="I250" s="25">
        <f>VLOOKUP($C250,Banco!$A$3:$AZ$322,HLOOKUP(I$2,Banco!$A$1:$AZ$2,2,FALSE),FALSE)</f>
        <v>22</v>
      </c>
      <c r="J250" s="25">
        <f>VLOOKUP($C250,Banco!$A$3:$AZ$322,HLOOKUP(J$2,Banco!$A$1:$AZ$2,2,FALSE),FALSE)</f>
        <v>16</v>
      </c>
      <c r="K250" s="25">
        <f>VLOOKUP($C250,Banco!$A$3:$AZ$322,HLOOKUP(K$2,Banco!$A$1:$AZ$2,2,FALSE),FALSE)</f>
        <v>0</v>
      </c>
      <c r="L250" s="25">
        <f>VLOOKUP($C250,Banco!$A$3:$AZ$322,HLOOKUP(L$2,Banco!$A$1:$AZ$2,2,FALSE),FALSE)</f>
        <v>0</v>
      </c>
      <c r="M250" s="115">
        <f>VLOOKUP($C250,Banco!$A$3:$AZ$322,HLOOKUP(M$2,Banco!$A$1:$AZ$2,2,FALSE),FALSE)</f>
        <v>0</v>
      </c>
      <c r="N250" s="25">
        <f>VLOOKUP($C250,Banco!$A$3:$AZ$322,HLOOKUP(N$2,Banco!$A$1:$AZ$2,2,FALSE),FALSE)</f>
        <v>0</v>
      </c>
      <c r="O250" s="25">
        <f>VLOOKUP($C250,Banco!$A$3:$AZ$322,HLOOKUP(O$2,Banco!$A$1:$AZ$2,2,FALSE),FALSE)</f>
        <v>0</v>
      </c>
      <c r="P250" s="25">
        <f>VLOOKUP($C250,Banco!$A$3:$AZ$322,HLOOKUP(P$2,Banco!$A$1:$AZ$2,2,FALSE),FALSE)</f>
        <v>16</v>
      </c>
      <c r="Q250" s="25">
        <f>VLOOKUP($C250,Banco!$A$3:$AZ$322,HLOOKUP(Q$2,Banco!$A$1:$AZ$2,2,FALSE),FALSE)</f>
        <v>0</v>
      </c>
      <c r="R250" s="25">
        <f>VLOOKUP($C250,Banco!$A$3:$AZ$322,HLOOKUP(R$2,Banco!$A$1:$AZ$2,2,FALSE),FALSE)</f>
        <v>0</v>
      </c>
      <c r="S250" s="25">
        <f>VLOOKUP($C250,Banco!$A$3:$AZ$322,HLOOKUP(S$2,Banco!$A$1:$AZ$2,2,FALSE),FALSE)</f>
        <v>109</v>
      </c>
      <c r="T250" s="25">
        <f>VLOOKUP($C250,Banco!$A$3:$AZ$322,HLOOKUP(T$2,Banco!$A$1:$AZ$2,2,FALSE),FALSE)</f>
        <v>85</v>
      </c>
      <c r="U250" s="25" t="str">
        <f>VLOOKUP($C250,Banco!$A$3:$AZ$322,HLOOKUP(U$2,Banco!$A$1:$AZ$2,2,FALSE),FALSE)</f>
        <v>-</v>
      </c>
      <c r="V250" s="25">
        <f>VLOOKUP($C250,Banco!$A$3:$AZ$322,HLOOKUP(V$2,Banco!$A$1:$AZ$2,2,FALSE),FALSE)</f>
        <v>2</v>
      </c>
      <c r="W250" s="25">
        <f>VLOOKUP($C250,Banco!$A$3:$AZ$322,HLOOKUP(W$2,Banco!$A$1:$AZ$2,2,FALSE),FALSE)</f>
        <v>0</v>
      </c>
      <c r="X250" s="25">
        <f>VLOOKUP($C250,Banco!$A$3:$AZ$322,HLOOKUP(X$2,Banco!$A$1:$AZ$2,2,FALSE),FALSE)</f>
        <v>0</v>
      </c>
      <c r="Y250" s="79" t="str">
        <f>VLOOKUP($C250,Banco!$A$3:$AZ$322,HLOOKUP(Y$2,Banco!$A$1:$AZ$2,2,FALSE),FALSE)</f>
        <v>Sede Imbituba</v>
      </c>
      <c r="Z250" s="79" t="str">
        <f>VLOOKUP($C250,Banco!$A$3:$AZ$322,HLOOKUP(Z$2,Banco!$A$1:$AZ$2,2,FALSE),FALSE)</f>
        <v>X</v>
      </c>
      <c r="AA250" s="79" t="str">
        <f>VLOOKUP($C250,Banco!$A$3:$AZ$322,HLOOKUP(AA$2,Banco!$A$1:$AZ$2,2,FALSE),FALSE)</f>
        <v>CAPS I</v>
      </c>
      <c r="AB250" s="79">
        <f>VLOOKUP($C250,Banco!$A$3:$AZ$322,HLOOKUP(AB$2,Banco!$A$1:$AZ$2,2,FALSE),FALSE)</f>
        <v>0</v>
      </c>
      <c r="AC250" s="79">
        <f>VLOOKUP($C250,Banco!$A$3:$AZ$322,HLOOKUP(AC$2,Banco!$A$1:$AZ$2,2,FALSE),FALSE)</f>
        <v>16</v>
      </c>
      <c r="AD250" s="79">
        <f>VLOOKUP($C250,Banco!$A$3:$AZ$322,HLOOKUP(AD$2,Banco!$A$1:$AZ$2,2,FALSE),FALSE)</f>
        <v>1</v>
      </c>
      <c r="AE250" s="79" t="str">
        <f>VLOOKUP($C250,Banco!$A$3:$AZ$322,HLOOKUP(AE$2,Banco!$A$1:$AZ$2,2,FALSE),FALSE)</f>
        <v>X</v>
      </c>
      <c r="AF250" s="79">
        <f>VLOOKUP($C250,Banco!$A$3:$AZ$322,HLOOKUP(AF$2,Banco!$A$1:$AZ$2,2,FALSE),FALSE)</f>
        <v>0</v>
      </c>
      <c r="AG250" s="79">
        <f>VLOOKUP($C250,Banco!$A$3:$AZ$322,HLOOKUP(AG$2,Banco!$A$1:$AZ$2,2,FALSE),FALSE)</f>
        <v>0</v>
      </c>
    </row>
    <row r="251" spans="1:33" x14ac:dyDescent="0.2">
      <c r="A251" s="384"/>
      <c r="B251" s="401"/>
      <c r="C251" s="161" t="s">
        <v>143</v>
      </c>
      <c r="D251" s="198" t="s">
        <v>483</v>
      </c>
      <c r="E251" s="32">
        <f>VLOOKUP($C251,Banco!$A$3:$AZ$322,HLOOKUP(E$2,Banco!$A$1:$AZ$2,2,FALSE),FALSE)</f>
        <v>20024</v>
      </c>
      <c r="F251" s="32">
        <f>VLOOKUP($C251,Banco!$A$3:$AZ$322,HLOOKUP(F$2,Banco!$A$1:$AZ$2,2,FALSE),FALSE)</f>
        <v>24150</v>
      </c>
      <c r="G251" s="32">
        <f>VLOOKUP($C251,Banco!$A$3:$AZ$322,HLOOKUP(G$2,Banco!$A$1:$AZ$2,2,FALSE),FALSE)</f>
        <v>20024</v>
      </c>
      <c r="H251" s="114">
        <f>VLOOKUP($C251,Banco!$A$3:$AZ$322,HLOOKUP(H$2,Banco!$A$1:$AZ$2,2,FALSE),FALSE)</f>
        <v>1</v>
      </c>
      <c r="I251" s="32">
        <f>VLOOKUP($C251,Banco!$A$3:$AZ$322,HLOOKUP(I$2,Banco!$A$1:$AZ$2,2,FALSE),FALSE)</f>
        <v>10</v>
      </c>
      <c r="J251" s="32">
        <f>VLOOKUP($C251,Banco!$A$3:$AZ$322,HLOOKUP(J$2,Banco!$A$1:$AZ$2,2,FALSE),FALSE)</f>
        <v>7</v>
      </c>
      <c r="K251" s="32">
        <f>VLOOKUP($C251,Banco!$A$3:$AZ$322,HLOOKUP(K$2,Banco!$A$1:$AZ$2,2,FALSE),FALSE)</f>
        <v>6</v>
      </c>
      <c r="L251" s="32">
        <f>VLOOKUP($C251,Banco!$A$3:$AZ$322,HLOOKUP(L$2,Banco!$A$1:$AZ$2,2,FALSE),FALSE)</f>
        <v>0</v>
      </c>
      <c r="M251" s="114">
        <f>VLOOKUP($C251,Banco!$A$3:$AZ$322,HLOOKUP(M$2,Banco!$A$1:$AZ$2,2,FALSE),FALSE)</f>
        <v>1</v>
      </c>
      <c r="N251" s="32">
        <f>VLOOKUP($C251,Banco!$A$3:$AZ$322,HLOOKUP(N$2,Banco!$A$1:$AZ$2,2,FALSE),FALSE)</f>
        <v>0</v>
      </c>
      <c r="O251" s="32">
        <f>VLOOKUP($C251,Banco!$A$3:$AZ$322,HLOOKUP(O$2,Banco!$A$1:$AZ$2,2,FALSE),FALSE)</f>
        <v>0</v>
      </c>
      <c r="P251" s="32">
        <f>VLOOKUP($C251,Banco!$A$3:$AZ$322,HLOOKUP(P$2,Banco!$A$1:$AZ$2,2,FALSE),FALSE)</f>
        <v>6</v>
      </c>
      <c r="Q251" s="32">
        <f>VLOOKUP($C251,Banco!$A$3:$AZ$322,HLOOKUP(Q$2,Banco!$A$1:$AZ$2,2,FALSE),FALSE)</f>
        <v>0</v>
      </c>
      <c r="R251" s="32">
        <f>VLOOKUP($C251,Banco!$A$3:$AZ$322,HLOOKUP(R$2,Banco!$A$1:$AZ$2,2,FALSE),FALSE)</f>
        <v>0</v>
      </c>
      <c r="S251" s="32">
        <f>VLOOKUP($C251,Banco!$A$3:$AZ$322,HLOOKUP(S$2,Banco!$A$1:$AZ$2,2,FALSE),FALSE)</f>
        <v>48</v>
      </c>
      <c r="T251" s="32">
        <f>VLOOKUP($C251,Banco!$A$3:$AZ$322,HLOOKUP(T$2,Banco!$A$1:$AZ$2,2,FALSE),FALSE)</f>
        <v>42</v>
      </c>
      <c r="U251" s="32" t="str">
        <f>VLOOKUP($C251,Banco!$A$3:$AZ$322,HLOOKUP(U$2,Banco!$A$1:$AZ$2,2,FALSE),FALSE)</f>
        <v>-</v>
      </c>
      <c r="V251" s="32">
        <f>VLOOKUP($C251,Banco!$A$3:$AZ$322,HLOOKUP(V$2,Banco!$A$1:$AZ$2,2,FALSE),FALSE)</f>
        <v>1</v>
      </c>
      <c r="W251" s="32">
        <f>VLOOKUP($C251,Banco!$A$3:$AZ$322,HLOOKUP(W$2,Banco!$A$1:$AZ$2,2,FALSE),FALSE)</f>
        <v>0</v>
      </c>
      <c r="X251" s="32">
        <f>VLOOKUP($C251,Banco!$A$3:$AZ$322,HLOOKUP(X$2,Banco!$A$1:$AZ$2,2,FALSE),FALSE)</f>
        <v>0</v>
      </c>
      <c r="Y251" s="80" t="str">
        <f>VLOOKUP($C251,Banco!$A$3:$AZ$322,HLOOKUP(Y$2,Banco!$A$1:$AZ$2,2,FALSE),FALSE)</f>
        <v>Ref. Tubarão</v>
      </c>
      <c r="Z251" s="80" t="str">
        <f>VLOOKUP($C251,Banco!$A$3:$AZ$322,HLOOKUP(Z$2,Banco!$A$1:$AZ$2,2,FALSE),FALSE)</f>
        <v>X</v>
      </c>
      <c r="AA251" s="80" t="str">
        <f>VLOOKUP($C251,Banco!$A$3:$AZ$322,HLOOKUP(AA$2,Banco!$A$1:$AZ$2,2,FALSE),FALSE)</f>
        <v>-</v>
      </c>
      <c r="AB251" s="80">
        <f>VLOOKUP($C251,Banco!$A$3:$AZ$322,HLOOKUP(AB$2,Banco!$A$1:$AZ$2,2,FALSE),FALSE)</f>
        <v>0</v>
      </c>
      <c r="AC251" s="80">
        <f>VLOOKUP($C251,Banco!$A$3:$AZ$322,HLOOKUP(AC$2,Banco!$A$1:$AZ$2,2,FALSE),FALSE)</f>
        <v>2</v>
      </c>
      <c r="AD251" s="80">
        <f>VLOOKUP($C251,Banco!$A$3:$AZ$322,HLOOKUP(AD$2,Banco!$A$1:$AZ$2,2,FALSE),FALSE)</f>
        <v>0</v>
      </c>
      <c r="AE251" s="80" t="str">
        <f>VLOOKUP($C251,Banco!$A$3:$AZ$322,HLOOKUP(AE$2,Banco!$A$1:$AZ$2,2,FALSE),FALSE)</f>
        <v>X</v>
      </c>
      <c r="AF251" s="80">
        <f>VLOOKUP($C251,Banco!$A$3:$AZ$322,HLOOKUP(AF$2,Banco!$A$1:$AZ$2,2,FALSE),FALSE)</f>
        <v>0</v>
      </c>
      <c r="AG251" s="80">
        <f>VLOOKUP($C251,Banco!$A$3:$AZ$322,HLOOKUP(AG$2,Banco!$A$1:$AZ$2,2,FALSE),FALSE)</f>
        <v>0</v>
      </c>
    </row>
    <row r="252" spans="1:33" x14ac:dyDescent="0.2">
      <c r="A252" s="384"/>
      <c r="B252" s="401"/>
      <c r="C252" s="162" t="s">
        <v>152</v>
      </c>
      <c r="D252" s="198" t="s">
        <v>483</v>
      </c>
      <c r="E252" s="25">
        <f>VLOOKUP($C252,Banco!$A$3:$AZ$322,HLOOKUP(E$2,Banco!$A$1:$AZ$2,2,FALSE),FALSE)</f>
        <v>45814</v>
      </c>
      <c r="F252" s="25">
        <f>VLOOKUP($C252,Banco!$A$3:$AZ$322,HLOOKUP(F$2,Banco!$A$1:$AZ$2,2,FALSE),FALSE)</f>
        <v>44850</v>
      </c>
      <c r="G252" s="25">
        <f>VLOOKUP($C252,Banco!$A$3:$AZ$322,HLOOKUP(G$2,Banco!$A$1:$AZ$2,2,FALSE),FALSE)</f>
        <v>44850</v>
      </c>
      <c r="H252" s="115">
        <f>VLOOKUP($C252,Banco!$A$3:$AZ$322,HLOOKUP(H$2,Banco!$A$1:$AZ$2,2,FALSE),FALSE)</f>
        <v>0.97895839699655129</v>
      </c>
      <c r="I252" s="25">
        <f>VLOOKUP($C252,Banco!$A$3:$AZ$322,HLOOKUP(I$2,Banco!$A$1:$AZ$2,2,FALSE),FALSE)</f>
        <v>22</v>
      </c>
      <c r="J252" s="25">
        <f>VLOOKUP($C252,Banco!$A$3:$AZ$322,HLOOKUP(J$2,Banco!$A$1:$AZ$2,2,FALSE),FALSE)</f>
        <v>13</v>
      </c>
      <c r="K252" s="25">
        <f>VLOOKUP($C252,Banco!$A$3:$AZ$322,HLOOKUP(K$2,Banco!$A$1:$AZ$2,2,FALSE),FALSE)</f>
        <v>11</v>
      </c>
      <c r="L252" s="25">
        <f>VLOOKUP($C252,Banco!$A$3:$AZ$322,HLOOKUP(L$2,Banco!$A$1:$AZ$2,2,FALSE),FALSE)</f>
        <v>0</v>
      </c>
      <c r="M252" s="115">
        <f>VLOOKUP($C252,Banco!$A$3:$AZ$322,HLOOKUP(M$2,Banco!$A$1:$AZ$2,2,FALSE),FALSE)</f>
        <v>0.82279999999999998</v>
      </c>
      <c r="N252" s="25">
        <f>VLOOKUP($C252,Banco!$A$3:$AZ$322,HLOOKUP(N$2,Banco!$A$1:$AZ$2,2,FALSE),FALSE)</f>
        <v>0</v>
      </c>
      <c r="O252" s="25">
        <f>VLOOKUP($C252,Banco!$A$3:$AZ$322,HLOOKUP(O$2,Banco!$A$1:$AZ$2,2,FALSE),FALSE)</f>
        <v>0</v>
      </c>
      <c r="P252" s="25">
        <f>VLOOKUP($C252,Banco!$A$3:$AZ$322,HLOOKUP(P$2,Banco!$A$1:$AZ$2,2,FALSE),FALSE)</f>
        <v>14</v>
      </c>
      <c r="Q252" s="25">
        <f>VLOOKUP($C252,Banco!$A$3:$AZ$322,HLOOKUP(Q$2,Banco!$A$1:$AZ$2,2,FALSE),FALSE)</f>
        <v>0</v>
      </c>
      <c r="R252" s="25">
        <f>VLOOKUP($C252,Banco!$A$3:$AZ$322,HLOOKUP(R$2,Banco!$A$1:$AZ$2,2,FALSE),FALSE)</f>
        <v>0</v>
      </c>
      <c r="S252" s="25">
        <f>VLOOKUP($C252,Banco!$A$3:$AZ$322,HLOOKUP(S$2,Banco!$A$1:$AZ$2,2,FALSE),FALSE)</f>
        <v>112</v>
      </c>
      <c r="T252" s="25">
        <f>VLOOKUP($C252,Banco!$A$3:$AZ$322,HLOOKUP(T$2,Banco!$A$1:$AZ$2,2,FALSE),FALSE)</f>
        <v>75</v>
      </c>
      <c r="U252" s="25" t="str">
        <f>VLOOKUP($C252,Banco!$A$3:$AZ$322,HLOOKUP(U$2,Banco!$A$1:$AZ$2,2,FALSE),FALSE)</f>
        <v>-</v>
      </c>
      <c r="V252" s="25">
        <f>VLOOKUP($C252,Banco!$A$3:$AZ$322,HLOOKUP(V$2,Banco!$A$1:$AZ$2,2,FALSE),FALSE)</f>
        <v>1</v>
      </c>
      <c r="W252" s="25">
        <f>VLOOKUP($C252,Banco!$A$3:$AZ$322,HLOOKUP(W$2,Banco!$A$1:$AZ$2,2,FALSE),FALSE)</f>
        <v>0</v>
      </c>
      <c r="X252" s="25">
        <f>VLOOKUP($C252,Banco!$A$3:$AZ$322,HLOOKUP(X$2,Banco!$A$1:$AZ$2,2,FALSE),FALSE)</f>
        <v>0</v>
      </c>
      <c r="Y252" s="79" t="str">
        <f>VLOOKUP($C252,Banco!$A$3:$AZ$322,HLOOKUP(Y$2,Banco!$A$1:$AZ$2,2,FALSE),FALSE)</f>
        <v>Sede Laguna</v>
      </c>
      <c r="Z252" s="79" t="str">
        <f>VLOOKUP($C252,Banco!$A$3:$AZ$322,HLOOKUP(Z$2,Banco!$A$1:$AZ$2,2,FALSE),FALSE)</f>
        <v>X</v>
      </c>
      <c r="AA252" s="79" t="str">
        <f>VLOOKUP($C252,Banco!$A$3:$AZ$322,HLOOKUP(AA$2,Banco!$A$1:$AZ$2,2,FALSE),FALSE)</f>
        <v>CAPS I</v>
      </c>
      <c r="AB252" s="79">
        <f>VLOOKUP($C252,Banco!$A$3:$AZ$322,HLOOKUP(AB$2,Banco!$A$1:$AZ$2,2,FALSE),FALSE)</f>
        <v>1</v>
      </c>
      <c r="AC252" s="79">
        <f>VLOOKUP($C252,Banco!$A$3:$AZ$322,HLOOKUP(AC$2,Banco!$A$1:$AZ$2,2,FALSE),FALSE)</f>
        <v>4</v>
      </c>
      <c r="AD252" s="79">
        <f>VLOOKUP($C252,Banco!$A$3:$AZ$322,HLOOKUP(AD$2,Banco!$A$1:$AZ$2,2,FALSE),FALSE)</f>
        <v>1</v>
      </c>
      <c r="AE252" s="79" t="str">
        <f>VLOOKUP($C252,Banco!$A$3:$AZ$322,HLOOKUP(AE$2,Banco!$A$1:$AZ$2,2,FALSE),FALSE)</f>
        <v>X</v>
      </c>
      <c r="AF252" s="79">
        <f>VLOOKUP($C252,Banco!$A$3:$AZ$322,HLOOKUP(AF$2,Banco!$A$1:$AZ$2,2,FALSE),FALSE)</f>
        <v>0</v>
      </c>
      <c r="AG252" s="79">
        <f>VLOOKUP($C252,Banco!$A$3:$AZ$322,HLOOKUP(AG$2,Banco!$A$1:$AZ$2,2,FALSE),FALSE)</f>
        <v>0</v>
      </c>
    </row>
    <row r="253" spans="1:33" x14ac:dyDescent="0.2">
      <c r="A253" s="384"/>
      <c r="B253" s="401"/>
      <c r="C253" s="161" t="s">
        <v>200</v>
      </c>
      <c r="D253" s="198" t="s">
        <v>483</v>
      </c>
      <c r="E253" s="32">
        <f>VLOOKUP($C253,Banco!$A$3:$AZ$322,HLOOKUP(E$2,Banco!$A$1:$AZ$2,2,FALSE),FALSE)</f>
        <v>3976</v>
      </c>
      <c r="F253" s="32">
        <f>VLOOKUP($C253,Banco!$A$3:$AZ$322,HLOOKUP(F$2,Banco!$A$1:$AZ$2,2,FALSE),FALSE)</f>
        <v>6900</v>
      </c>
      <c r="G253" s="32">
        <f>VLOOKUP($C253,Banco!$A$3:$AZ$322,HLOOKUP(G$2,Banco!$A$1:$AZ$2,2,FALSE),FALSE)</f>
        <v>3976</v>
      </c>
      <c r="H253" s="114">
        <f>VLOOKUP($C253,Banco!$A$3:$AZ$322,HLOOKUP(H$2,Banco!$A$1:$AZ$2,2,FALSE),FALSE)</f>
        <v>1</v>
      </c>
      <c r="I253" s="32">
        <f>VLOOKUP($C253,Banco!$A$3:$AZ$322,HLOOKUP(I$2,Banco!$A$1:$AZ$2,2,FALSE),FALSE)</f>
        <v>2</v>
      </c>
      <c r="J253" s="32">
        <f>VLOOKUP($C253,Banco!$A$3:$AZ$322,HLOOKUP(J$2,Banco!$A$1:$AZ$2,2,FALSE),FALSE)</f>
        <v>2</v>
      </c>
      <c r="K253" s="32">
        <f>VLOOKUP($C253,Banco!$A$3:$AZ$322,HLOOKUP(K$2,Banco!$A$1:$AZ$2,2,FALSE),FALSE)</f>
        <v>1</v>
      </c>
      <c r="L253" s="32">
        <f>VLOOKUP($C253,Banco!$A$3:$AZ$322,HLOOKUP(L$2,Banco!$A$1:$AZ$2,2,FALSE),FALSE)</f>
        <v>0</v>
      </c>
      <c r="M253" s="114">
        <f>VLOOKUP($C253,Banco!$A$3:$AZ$322,HLOOKUP(M$2,Banco!$A$1:$AZ$2,2,FALSE),FALSE)</f>
        <v>0.87270000000000003</v>
      </c>
      <c r="N253" s="32">
        <f>VLOOKUP($C253,Banco!$A$3:$AZ$322,HLOOKUP(N$2,Banco!$A$1:$AZ$2,2,FALSE),FALSE)</f>
        <v>0</v>
      </c>
      <c r="O253" s="32">
        <f>VLOOKUP($C253,Banco!$A$3:$AZ$322,HLOOKUP(O$2,Banco!$A$1:$AZ$2,2,FALSE),FALSE)</f>
        <v>0</v>
      </c>
      <c r="P253" s="32">
        <f>VLOOKUP($C253,Banco!$A$3:$AZ$322,HLOOKUP(P$2,Banco!$A$1:$AZ$2,2,FALSE),FALSE)</f>
        <v>2</v>
      </c>
      <c r="Q253" s="32">
        <f>VLOOKUP($C253,Banco!$A$3:$AZ$322,HLOOKUP(Q$2,Banco!$A$1:$AZ$2,2,FALSE),FALSE)</f>
        <v>0</v>
      </c>
      <c r="R253" s="32">
        <f>VLOOKUP($C253,Banco!$A$3:$AZ$322,HLOOKUP(R$2,Banco!$A$1:$AZ$2,2,FALSE),FALSE)</f>
        <v>0</v>
      </c>
      <c r="S253" s="32">
        <f>VLOOKUP($C253,Banco!$A$3:$AZ$322,HLOOKUP(S$2,Banco!$A$1:$AZ$2,2,FALSE),FALSE)</f>
        <v>10</v>
      </c>
      <c r="T253" s="32">
        <f>VLOOKUP($C253,Banco!$A$3:$AZ$322,HLOOKUP(T$2,Banco!$A$1:$AZ$2,2,FALSE),FALSE)</f>
        <v>11</v>
      </c>
      <c r="U253" s="32" t="str">
        <f>VLOOKUP($C253,Banco!$A$3:$AZ$322,HLOOKUP(U$2,Banco!$A$1:$AZ$2,2,FALSE),FALSE)</f>
        <v>-</v>
      </c>
      <c r="V253" s="32">
        <f>VLOOKUP($C253,Banco!$A$3:$AZ$322,HLOOKUP(V$2,Banco!$A$1:$AZ$2,2,FALSE),FALSE)</f>
        <v>0</v>
      </c>
      <c r="W253" s="32">
        <f>VLOOKUP($C253,Banco!$A$3:$AZ$322,HLOOKUP(W$2,Banco!$A$1:$AZ$2,2,FALSE),FALSE)</f>
        <v>0</v>
      </c>
      <c r="X253" s="32">
        <f>VLOOKUP($C253,Banco!$A$3:$AZ$322,HLOOKUP(X$2,Banco!$A$1:$AZ$2,2,FALSE),FALSE)</f>
        <v>1</v>
      </c>
      <c r="Y253" s="80">
        <f>VLOOKUP($C253,Banco!$A$3:$AZ$322,HLOOKUP(Y$2,Banco!$A$1:$AZ$2,2,FALSE),FALSE)</f>
        <v>0</v>
      </c>
      <c r="Z253" s="80">
        <f>VLOOKUP($C253,Banco!$A$3:$AZ$322,HLOOKUP(Z$2,Banco!$A$1:$AZ$2,2,FALSE),FALSE)</f>
        <v>0</v>
      </c>
      <c r="AA253" s="80" t="str">
        <f>VLOOKUP($C253,Banco!$A$3:$AZ$322,HLOOKUP(AA$2,Banco!$A$1:$AZ$2,2,FALSE),FALSE)</f>
        <v>-</v>
      </c>
      <c r="AB253" s="80">
        <f>VLOOKUP($C253,Banco!$A$3:$AZ$322,HLOOKUP(AB$2,Banco!$A$1:$AZ$2,2,FALSE),FALSE)</f>
        <v>1</v>
      </c>
      <c r="AC253" s="80">
        <f>VLOOKUP($C253,Banco!$A$3:$AZ$322,HLOOKUP(AC$2,Banco!$A$1:$AZ$2,2,FALSE),FALSE)</f>
        <v>0</v>
      </c>
      <c r="AD253" s="80">
        <f>VLOOKUP($C253,Banco!$A$3:$AZ$322,HLOOKUP(AD$2,Banco!$A$1:$AZ$2,2,FALSE),FALSE)</f>
        <v>0</v>
      </c>
      <c r="AE253" s="80" t="str">
        <f>VLOOKUP($C253,Banco!$A$3:$AZ$322,HLOOKUP(AE$2,Banco!$A$1:$AZ$2,2,FALSE),FALSE)</f>
        <v>X</v>
      </c>
      <c r="AF253" s="80">
        <f>VLOOKUP($C253,Banco!$A$3:$AZ$322,HLOOKUP(AF$2,Banco!$A$1:$AZ$2,2,FALSE),FALSE)</f>
        <v>0</v>
      </c>
      <c r="AG253" s="80">
        <f>VLOOKUP($C253,Banco!$A$3:$AZ$322,HLOOKUP(AG$2,Banco!$A$1:$AZ$2,2,FALSE),FALSE)</f>
        <v>0</v>
      </c>
    </row>
    <row r="254" spans="1:33" x14ac:dyDescent="0.2">
      <c r="A254" s="384"/>
      <c r="B254" s="401"/>
      <c r="C254" s="162" t="s">
        <v>307</v>
      </c>
      <c r="D254" s="198" t="s">
        <v>483</v>
      </c>
      <c r="E254" s="25">
        <f>VLOOKUP($C254,Banco!$A$3:$AZ$322,HLOOKUP(E$2,Banco!$A$1:$AZ$2,2,FALSE),FALSE)</f>
        <v>10091</v>
      </c>
      <c r="F254" s="25">
        <f>VLOOKUP($C254,Banco!$A$3:$AZ$322,HLOOKUP(F$2,Banco!$A$1:$AZ$2,2,FALSE),FALSE)</f>
        <v>17250</v>
      </c>
      <c r="G254" s="25">
        <f>VLOOKUP($C254,Banco!$A$3:$AZ$322,HLOOKUP(G$2,Banco!$A$1:$AZ$2,2,FALSE),FALSE)</f>
        <v>10091</v>
      </c>
      <c r="H254" s="115">
        <f>VLOOKUP($C254,Banco!$A$3:$AZ$322,HLOOKUP(H$2,Banco!$A$1:$AZ$2,2,FALSE),FALSE)</f>
        <v>1</v>
      </c>
      <c r="I254" s="25">
        <f>VLOOKUP($C254,Banco!$A$3:$AZ$322,HLOOKUP(I$2,Banco!$A$1:$AZ$2,2,FALSE),FALSE)</f>
        <v>5</v>
      </c>
      <c r="J254" s="25">
        <f>VLOOKUP($C254,Banco!$A$3:$AZ$322,HLOOKUP(J$2,Banco!$A$1:$AZ$2,2,FALSE),FALSE)</f>
        <v>5</v>
      </c>
      <c r="K254" s="25">
        <f>VLOOKUP($C254,Banco!$A$3:$AZ$322,HLOOKUP(K$2,Banco!$A$1:$AZ$2,2,FALSE),FALSE)</f>
        <v>4</v>
      </c>
      <c r="L254" s="25">
        <f>VLOOKUP($C254,Banco!$A$3:$AZ$322,HLOOKUP(L$2,Banco!$A$1:$AZ$2,2,FALSE),FALSE)</f>
        <v>0</v>
      </c>
      <c r="M254" s="115">
        <f>VLOOKUP($C254,Banco!$A$3:$AZ$322,HLOOKUP(M$2,Banco!$A$1:$AZ$2,2,FALSE),FALSE)</f>
        <v>1</v>
      </c>
      <c r="N254" s="25">
        <f>VLOOKUP($C254,Banco!$A$3:$AZ$322,HLOOKUP(N$2,Banco!$A$1:$AZ$2,2,FALSE),FALSE)</f>
        <v>0</v>
      </c>
      <c r="O254" s="25">
        <f>VLOOKUP($C254,Banco!$A$3:$AZ$322,HLOOKUP(O$2,Banco!$A$1:$AZ$2,2,FALSE),FALSE)</f>
        <v>0</v>
      </c>
      <c r="P254" s="25">
        <f>VLOOKUP($C254,Banco!$A$3:$AZ$322,HLOOKUP(P$2,Banco!$A$1:$AZ$2,2,FALSE),FALSE)</f>
        <v>0</v>
      </c>
      <c r="Q254" s="25">
        <f>VLOOKUP($C254,Banco!$A$3:$AZ$322,HLOOKUP(Q$2,Banco!$A$1:$AZ$2,2,FALSE),FALSE)</f>
        <v>0</v>
      </c>
      <c r="R254" s="25">
        <f>VLOOKUP($C254,Banco!$A$3:$AZ$322,HLOOKUP(R$2,Banco!$A$1:$AZ$2,2,FALSE),FALSE)</f>
        <v>0</v>
      </c>
      <c r="S254" s="25">
        <f>VLOOKUP($C254,Banco!$A$3:$AZ$322,HLOOKUP(S$2,Banco!$A$1:$AZ$2,2,FALSE),FALSE)</f>
        <v>25</v>
      </c>
      <c r="T254" s="25">
        <f>VLOOKUP($C254,Banco!$A$3:$AZ$322,HLOOKUP(T$2,Banco!$A$1:$AZ$2,2,FALSE),FALSE)</f>
        <v>24</v>
      </c>
      <c r="U254" s="25" t="str">
        <f>VLOOKUP($C254,Banco!$A$3:$AZ$322,HLOOKUP(U$2,Banco!$A$1:$AZ$2,2,FALSE),FALSE)</f>
        <v>-</v>
      </c>
      <c r="V254" s="25">
        <f>VLOOKUP($C254,Banco!$A$3:$AZ$322,HLOOKUP(V$2,Banco!$A$1:$AZ$2,2,FALSE),FALSE)</f>
        <v>1</v>
      </c>
      <c r="W254" s="25">
        <f>VLOOKUP($C254,Banco!$A$3:$AZ$322,HLOOKUP(W$2,Banco!$A$1:$AZ$2,2,FALSE),FALSE)</f>
        <v>0</v>
      </c>
      <c r="X254" s="25">
        <f>VLOOKUP($C254,Banco!$A$3:$AZ$322,HLOOKUP(X$2,Banco!$A$1:$AZ$2,2,FALSE),FALSE)</f>
        <v>0</v>
      </c>
      <c r="Y254" s="79" t="str">
        <f>VLOOKUP($C254,Banco!$A$3:$AZ$322,HLOOKUP(Y$2,Banco!$A$1:$AZ$2,2,FALSE),FALSE)</f>
        <v>Ref. Laguna</v>
      </c>
      <c r="Z254" s="79">
        <f>VLOOKUP($C254,Banco!$A$3:$AZ$322,HLOOKUP(Z$2,Banco!$A$1:$AZ$2,2,FALSE),FALSE)</f>
        <v>0</v>
      </c>
      <c r="AA254" s="79" t="str">
        <f>VLOOKUP($C254,Banco!$A$3:$AZ$322,HLOOKUP(AA$2,Banco!$A$1:$AZ$2,2,FALSE),FALSE)</f>
        <v>-</v>
      </c>
      <c r="AB254" s="79">
        <f>VLOOKUP($C254,Banco!$A$3:$AZ$322,HLOOKUP(AB$2,Banco!$A$1:$AZ$2,2,FALSE),FALSE)</f>
        <v>0</v>
      </c>
      <c r="AC254" s="79">
        <f>VLOOKUP($C254,Banco!$A$3:$AZ$322,HLOOKUP(AC$2,Banco!$A$1:$AZ$2,2,FALSE),FALSE)</f>
        <v>1</v>
      </c>
      <c r="AD254" s="79">
        <f>VLOOKUP($C254,Banco!$A$3:$AZ$322,HLOOKUP(AD$2,Banco!$A$1:$AZ$2,2,FALSE),FALSE)</f>
        <v>0</v>
      </c>
      <c r="AE254" s="79" t="str">
        <f>VLOOKUP($C254,Banco!$A$3:$AZ$322,HLOOKUP(AE$2,Banco!$A$1:$AZ$2,2,FALSE),FALSE)</f>
        <v>X</v>
      </c>
      <c r="AF254" s="79">
        <f>VLOOKUP($C254,Banco!$A$3:$AZ$322,HLOOKUP(AF$2,Banco!$A$1:$AZ$2,2,FALSE),FALSE)</f>
        <v>0</v>
      </c>
      <c r="AG254" s="79">
        <f>VLOOKUP($C254,Banco!$A$3:$AZ$322,HLOOKUP(AG$2,Banco!$A$1:$AZ$2,2,FALSE),FALSE)</f>
        <v>0</v>
      </c>
    </row>
    <row r="255" spans="1:33" x14ac:dyDescent="0.2">
      <c r="A255" s="384"/>
      <c r="B255" s="401"/>
      <c r="C255" s="161" t="s">
        <v>227</v>
      </c>
      <c r="D255" s="198" t="s">
        <v>483</v>
      </c>
      <c r="E255" s="32">
        <f>VLOOKUP($C255,Banco!$A$3:$AZ$322,HLOOKUP(E$2,Banco!$A$1:$AZ$2,2,FALSE),FALSE)</f>
        <v>4611</v>
      </c>
      <c r="F255" s="32">
        <f>VLOOKUP($C255,Banco!$A$3:$AZ$322,HLOOKUP(F$2,Banco!$A$1:$AZ$2,2,FALSE),FALSE)</f>
        <v>6900</v>
      </c>
      <c r="G255" s="32">
        <f>VLOOKUP($C255,Banco!$A$3:$AZ$322,HLOOKUP(G$2,Banco!$A$1:$AZ$2,2,FALSE),FALSE)</f>
        <v>4611</v>
      </c>
      <c r="H255" s="114">
        <f>VLOOKUP($C255,Banco!$A$3:$AZ$322,HLOOKUP(H$2,Banco!$A$1:$AZ$2,2,FALSE),FALSE)</f>
        <v>1</v>
      </c>
      <c r="I255" s="32">
        <f>VLOOKUP($C255,Banco!$A$3:$AZ$322,HLOOKUP(I$2,Banco!$A$1:$AZ$2,2,FALSE),FALSE)</f>
        <v>2</v>
      </c>
      <c r="J255" s="32">
        <f>VLOOKUP($C255,Banco!$A$3:$AZ$322,HLOOKUP(J$2,Banco!$A$1:$AZ$2,2,FALSE),FALSE)</f>
        <v>2</v>
      </c>
      <c r="K255" s="32">
        <f>VLOOKUP($C255,Banco!$A$3:$AZ$322,HLOOKUP(K$2,Banco!$A$1:$AZ$2,2,FALSE),FALSE)</f>
        <v>1</v>
      </c>
      <c r="L255" s="32">
        <f>VLOOKUP($C255,Banco!$A$3:$AZ$322,HLOOKUP(L$2,Banco!$A$1:$AZ$2,2,FALSE),FALSE)</f>
        <v>0</v>
      </c>
      <c r="M255" s="114">
        <f>VLOOKUP($C255,Banco!$A$3:$AZ$322,HLOOKUP(M$2,Banco!$A$1:$AZ$2,2,FALSE),FALSE)</f>
        <v>0.74670000000000003</v>
      </c>
      <c r="N255" s="32">
        <f>VLOOKUP($C255,Banco!$A$3:$AZ$322,HLOOKUP(N$2,Banco!$A$1:$AZ$2,2,FALSE),FALSE)</f>
        <v>0</v>
      </c>
      <c r="O255" s="32">
        <f>VLOOKUP($C255,Banco!$A$3:$AZ$322,HLOOKUP(O$2,Banco!$A$1:$AZ$2,2,FALSE),FALSE)</f>
        <v>0</v>
      </c>
      <c r="P255" s="32">
        <f>VLOOKUP($C255,Banco!$A$3:$AZ$322,HLOOKUP(P$2,Banco!$A$1:$AZ$2,2,FALSE),FALSE)</f>
        <v>2</v>
      </c>
      <c r="Q255" s="32">
        <f>VLOOKUP($C255,Banco!$A$3:$AZ$322,HLOOKUP(Q$2,Banco!$A$1:$AZ$2,2,FALSE),FALSE)</f>
        <v>0</v>
      </c>
      <c r="R255" s="32">
        <f>VLOOKUP($C255,Banco!$A$3:$AZ$322,HLOOKUP(R$2,Banco!$A$1:$AZ$2,2,FALSE),FALSE)</f>
        <v>0</v>
      </c>
      <c r="S255" s="32">
        <f>VLOOKUP($C255,Banco!$A$3:$AZ$322,HLOOKUP(S$2,Banco!$A$1:$AZ$2,2,FALSE),FALSE)</f>
        <v>11</v>
      </c>
      <c r="T255" s="32">
        <f>VLOOKUP($C255,Banco!$A$3:$AZ$322,HLOOKUP(T$2,Banco!$A$1:$AZ$2,2,FALSE),FALSE)</f>
        <v>11</v>
      </c>
      <c r="U255" s="32" t="str">
        <f>VLOOKUP($C255,Banco!$A$3:$AZ$322,HLOOKUP(U$2,Banco!$A$1:$AZ$2,2,FALSE),FALSE)</f>
        <v>-</v>
      </c>
      <c r="V255" s="32">
        <f>VLOOKUP($C255,Banco!$A$3:$AZ$322,HLOOKUP(V$2,Banco!$A$1:$AZ$2,2,FALSE),FALSE)</f>
        <v>0</v>
      </c>
      <c r="W255" s="32">
        <f>VLOOKUP($C255,Banco!$A$3:$AZ$322,HLOOKUP(W$2,Banco!$A$1:$AZ$2,2,FALSE),FALSE)</f>
        <v>0</v>
      </c>
      <c r="X255" s="32">
        <f>VLOOKUP($C255,Banco!$A$3:$AZ$322,HLOOKUP(X$2,Banco!$A$1:$AZ$2,2,FALSE),FALSE)</f>
        <v>1</v>
      </c>
      <c r="Y255" s="80" t="str">
        <f>VLOOKUP($C255,Banco!$A$3:$AZ$322,HLOOKUP(Y$2,Banco!$A$1:$AZ$2,2,FALSE),FALSE)</f>
        <v>Ref. Braço do Norte</v>
      </c>
      <c r="Z255" s="80">
        <f>VLOOKUP($C255,Banco!$A$3:$AZ$322,HLOOKUP(Z$2,Banco!$A$1:$AZ$2,2,FALSE),FALSE)</f>
        <v>0</v>
      </c>
      <c r="AA255" s="80" t="str">
        <f>VLOOKUP($C255,Banco!$A$3:$AZ$322,HLOOKUP(AA$2,Banco!$A$1:$AZ$2,2,FALSE),FALSE)</f>
        <v>-</v>
      </c>
      <c r="AB255" s="80">
        <f>VLOOKUP($C255,Banco!$A$3:$AZ$322,HLOOKUP(AB$2,Banco!$A$1:$AZ$2,2,FALSE),FALSE)</f>
        <v>0</v>
      </c>
      <c r="AC255" s="80">
        <f>VLOOKUP($C255,Banco!$A$3:$AZ$322,HLOOKUP(AC$2,Banco!$A$1:$AZ$2,2,FALSE),FALSE)</f>
        <v>0</v>
      </c>
      <c r="AD255" s="80">
        <f>VLOOKUP($C255,Banco!$A$3:$AZ$322,HLOOKUP(AD$2,Banco!$A$1:$AZ$2,2,FALSE),FALSE)</f>
        <v>0</v>
      </c>
      <c r="AE255" s="80" t="str">
        <f>VLOOKUP($C255,Banco!$A$3:$AZ$322,HLOOKUP(AE$2,Banco!$A$1:$AZ$2,2,FALSE),FALSE)</f>
        <v>X</v>
      </c>
      <c r="AF255" s="80">
        <f>VLOOKUP($C255,Banco!$A$3:$AZ$322,HLOOKUP(AF$2,Banco!$A$1:$AZ$2,2,FALSE),FALSE)</f>
        <v>0</v>
      </c>
      <c r="AG255" s="80">
        <f>VLOOKUP($C255,Banco!$A$3:$AZ$322,HLOOKUP(AG$2,Banco!$A$1:$AZ$2,2,FALSE),FALSE)</f>
        <v>0</v>
      </c>
    </row>
    <row r="256" spans="1:33" x14ac:dyDescent="0.2">
      <c r="A256" s="384"/>
      <c r="B256" s="401"/>
      <c r="C256" s="162" t="s">
        <v>236</v>
      </c>
      <c r="D256" s="198" t="s">
        <v>483</v>
      </c>
      <c r="E256" s="25">
        <f>VLOOKUP($C256,Banco!$A$3:$AZ$322,HLOOKUP(E$2,Banco!$A$1:$AZ$2,2,FALSE),FALSE)</f>
        <v>12678</v>
      </c>
      <c r="F256" s="25">
        <f>VLOOKUP($C256,Banco!$A$3:$AZ$322,HLOOKUP(F$2,Banco!$A$1:$AZ$2,2,FALSE),FALSE)</f>
        <v>17250</v>
      </c>
      <c r="G256" s="25">
        <f>VLOOKUP($C256,Banco!$A$3:$AZ$322,HLOOKUP(G$2,Banco!$A$1:$AZ$2,2,FALSE),FALSE)</f>
        <v>12678</v>
      </c>
      <c r="H256" s="115">
        <f>VLOOKUP($C256,Banco!$A$3:$AZ$322,HLOOKUP(H$2,Banco!$A$1:$AZ$2,2,FALSE),FALSE)</f>
        <v>1</v>
      </c>
      <c r="I256" s="25">
        <f>VLOOKUP($C256,Banco!$A$3:$AZ$322,HLOOKUP(I$2,Banco!$A$1:$AZ$2,2,FALSE),FALSE)</f>
        <v>6</v>
      </c>
      <c r="J256" s="25">
        <f>VLOOKUP($C256,Banco!$A$3:$AZ$322,HLOOKUP(J$2,Banco!$A$1:$AZ$2,2,FALSE),FALSE)</f>
        <v>5</v>
      </c>
      <c r="K256" s="25">
        <f>VLOOKUP($C256,Banco!$A$3:$AZ$322,HLOOKUP(K$2,Banco!$A$1:$AZ$2,2,FALSE),FALSE)</f>
        <v>4</v>
      </c>
      <c r="L256" s="25">
        <f>VLOOKUP($C256,Banco!$A$3:$AZ$322,HLOOKUP(L$2,Banco!$A$1:$AZ$2,2,FALSE),FALSE)</f>
        <v>0</v>
      </c>
      <c r="M256" s="115">
        <f>VLOOKUP($C256,Banco!$A$3:$AZ$322,HLOOKUP(M$2,Banco!$A$1:$AZ$2,2,FALSE),FALSE)</f>
        <v>1</v>
      </c>
      <c r="N256" s="25">
        <f>VLOOKUP($C256,Banco!$A$3:$AZ$322,HLOOKUP(N$2,Banco!$A$1:$AZ$2,2,FALSE),FALSE)</f>
        <v>0</v>
      </c>
      <c r="O256" s="25">
        <f>VLOOKUP($C256,Banco!$A$3:$AZ$322,HLOOKUP(O$2,Banco!$A$1:$AZ$2,2,FALSE),FALSE)</f>
        <v>0</v>
      </c>
      <c r="P256" s="25">
        <f>VLOOKUP($C256,Banco!$A$3:$AZ$322,HLOOKUP(P$2,Banco!$A$1:$AZ$2,2,FALSE),FALSE)</f>
        <v>5</v>
      </c>
      <c r="Q256" s="25">
        <f>VLOOKUP($C256,Banco!$A$3:$AZ$322,HLOOKUP(Q$2,Banco!$A$1:$AZ$2,2,FALSE),FALSE)</f>
        <v>0</v>
      </c>
      <c r="R256" s="25">
        <f>VLOOKUP($C256,Banco!$A$3:$AZ$322,HLOOKUP(R$2,Banco!$A$1:$AZ$2,2,FALSE),FALSE)</f>
        <v>0</v>
      </c>
      <c r="S256" s="25">
        <f>VLOOKUP($C256,Banco!$A$3:$AZ$322,HLOOKUP(S$2,Banco!$A$1:$AZ$2,2,FALSE),FALSE)</f>
        <v>30</v>
      </c>
      <c r="T256" s="25">
        <f>VLOOKUP($C256,Banco!$A$3:$AZ$322,HLOOKUP(T$2,Banco!$A$1:$AZ$2,2,FALSE),FALSE)</f>
        <v>28</v>
      </c>
      <c r="U256" s="25" t="str">
        <f>VLOOKUP($C256,Banco!$A$3:$AZ$322,HLOOKUP(U$2,Banco!$A$1:$AZ$2,2,FALSE),FALSE)</f>
        <v>-</v>
      </c>
      <c r="V256" s="25">
        <f>VLOOKUP($C256,Banco!$A$3:$AZ$322,HLOOKUP(V$2,Banco!$A$1:$AZ$2,2,FALSE),FALSE)</f>
        <v>0</v>
      </c>
      <c r="W256" s="25">
        <f>VLOOKUP($C256,Banco!$A$3:$AZ$322,HLOOKUP(W$2,Banco!$A$1:$AZ$2,2,FALSE),FALSE)</f>
        <v>1</v>
      </c>
      <c r="X256" s="25">
        <f>VLOOKUP($C256,Banco!$A$3:$AZ$322,HLOOKUP(X$2,Banco!$A$1:$AZ$2,2,FALSE),FALSE)</f>
        <v>0</v>
      </c>
      <c r="Y256" s="79" t="str">
        <f>VLOOKUP($C256,Banco!$A$3:$AZ$322,HLOOKUP(Y$2,Banco!$A$1:$AZ$2,2,FALSE),FALSE)</f>
        <v>Ref. Tubarão</v>
      </c>
      <c r="Z256" s="79">
        <f>VLOOKUP($C256,Banco!$A$3:$AZ$322,HLOOKUP(Z$2,Banco!$A$1:$AZ$2,2,FALSE),FALSE)</f>
        <v>0</v>
      </c>
      <c r="AA256" s="79" t="str">
        <f>VLOOKUP($C256,Banco!$A$3:$AZ$322,HLOOKUP(AA$2,Banco!$A$1:$AZ$2,2,FALSE),FALSE)</f>
        <v>-</v>
      </c>
      <c r="AB256" s="79">
        <f>VLOOKUP($C256,Banco!$A$3:$AZ$322,HLOOKUP(AB$2,Banco!$A$1:$AZ$2,2,FALSE),FALSE)</f>
        <v>0</v>
      </c>
      <c r="AC256" s="79">
        <f>VLOOKUP($C256,Banco!$A$3:$AZ$322,HLOOKUP(AC$2,Banco!$A$1:$AZ$2,2,FALSE),FALSE)</f>
        <v>1</v>
      </c>
      <c r="AD256" s="79">
        <f>VLOOKUP($C256,Banco!$A$3:$AZ$322,HLOOKUP(AD$2,Banco!$A$1:$AZ$2,2,FALSE),FALSE)</f>
        <v>0</v>
      </c>
      <c r="AE256" s="79" t="str">
        <f>VLOOKUP($C256,Banco!$A$3:$AZ$322,HLOOKUP(AE$2,Banco!$A$1:$AZ$2,2,FALSE),FALSE)</f>
        <v>X</v>
      </c>
      <c r="AF256" s="79">
        <f>VLOOKUP($C256,Banco!$A$3:$AZ$322,HLOOKUP(AF$2,Banco!$A$1:$AZ$2,2,FALSE),FALSE)</f>
        <v>0</v>
      </c>
      <c r="AG256" s="79">
        <f>VLOOKUP($C256,Banco!$A$3:$AZ$322,HLOOKUP(AG$2,Banco!$A$1:$AZ$2,2,FALSE),FALSE)</f>
        <v>0</v>
      </c>
    </row>
    <row r="257" spans="1:33" x14ac:dyDescent="0.2">
      <c r="A257" s="384"/>
      <c r="B257" s="401"/>
      <c r="C257" s="161" t="s">
        <v>239</v>
      </c>
      <c r="D257" s="198" t="s">
        <v>483</v>
      </c>
      <c r="E257" s="32">
        <f>VLOOKUP($C257,Banco!$A$3:$AZ$322,HLOOKUP(E$2,Banco!$A$1:$AZ$2,2,FALSE),FALSE)</f>
        <v>2142</v>
      </c>
      <c r="F257" s="32">
        <f>VLOOKUP($C257,Banco!$A$3:$AZ$322,HLOOKUP(F$2,Banco!$A$1:$AZ$2,2,FALSE),FALSE)</f>
        <v>3450</v>
      </c>
      <c r="G257" s="32">
        <f>VLOOKUP($C257,Banco!$A$3:$AZ$322,HLOOKUP(G$2,Banco!$A$1:$AZ$2,2,FALSE),FALSE)</f>
        <v>2142</v>
      </c>
      <c r="H257" s="114">
        <f>VLOOKUP($C257,Banco!$A$3:$AZ$322,HLOOKUP(H$2,Banco!$A$1:$AZ$2,2,FALSE),FALSE)</f>
        <v>1</v>
      </c>
      <c r="I257" s="32">
        <f>VLOOKUP($C257,Banco!$A$3:$AZ$322,HLOOKUP(I$2,Banco!$A$1:$AZ$2,2,FALSE),FALSE)</f>
        <v>1</v>
      </c>
      <c r="J257" s="32">
        <f>VLOOKUP($C257,Banco!$A$3:$AZ$322,HLOOKUP(J$2,Banco!$A$1:$AZ$2,2,FALSE),FALSE)</f>
        <v>1</v>
      </c>
      <c r="K257" s="32">
        <f>VLOOKUP($C257,Banco!$A$3:$AZ$322,HLOOKUP(K$2,Banco!$A$1:$AZ$2,2,FALSE),FALSE)</f>
        <v>1</v>
      </c>
      <c r="L257" s="32">
        <f>VLOOKUP($C257,Banco!$A$3:$AZ$322,HLOOKUP(L$2,Banco!$A$1:$AZ$2,2,FALSE),FALSE)</f>
        <v>0</v>
      </c>
      <c r="M257" s="114">
        <f>VLOOKUP($C257,Banco!$A$3:$AZ$322,HLOOKUP(M$2,Banco!$A$1:$AZ$2,2,FALSE),FALSE)</f>
        <v>1</v>
      </c>
      <c r="N257" s="32">
        <f>VLOOKUP($C257,Banco!$A$3:$AZ$322,HLOOKUP(N$2,Banco!$A$1:$AZ$2,2,FALSE),FALSE)</f>
        <v>0</v>
      </c>
      <c r="O257" s="32">
        <f>VLOOKUP($C257,Banco!$A$3:$AZ$322,HLOOKUP(O$2,Banco!$A$1:$AZ$2,2,FALSE),FALSE)</f>
        <v>0</v>
      </c>
      <c r="P257" s="32">
        <f>VLOOKUP($C257,Banco!$A$3:$AZ$322,HLOOKUP(P$2,Banco!$A$1:$AZ$2,2,FALSE),FALSE)</f>
        <v>1</v>
      </c>
      <c r="Q257" s="32">
        <f>VLOOKUP($C257,Banco!$A$3:$AZ$322,HLOOKUP(Q$2,Banco!$A$1:$AZ$2,2,FALSE),FALSE)</f>
        <v>0</v>
      </c>
      <c r="R257" s="32">
        <f>VLOOKUP($C257,Banco!$A$3:$AZ$322,HLOOKUP(R$2,Banco!$A$1:$AZ$2,2,FALSE),FALSE)</f>
        <v>0</v>
      </c>
      <c r="S257" s="32">
        <f>VLOOKUP($C257,Banco!$A$3:$AZ$322,HLOOKUP(S$2,Banco!$A$1:$AZ$2,2,FALSE),FALSE)</f>
        <v>5</v>
      </c>
      <c r="T257" s="32">
        <f>VLOOKUP($C257,Banco!$A$3:$AZ$322,HLOOKUP(T$2,Banco!$A$1:$AZ$2,2,FALSE),FALSE)</f>
        <v>5</v>
      </c>
      <c r="U257" s="32" t="str">
        <f>VLOOKUP($C257,Banco!$A$3:$AZ$322,HLOOKUP(U$2,Banco!$A$1:$AZ$2,2,FALSE),FALSE)</f>
        <v>-</v>
      </c>
      <c r="V257" s="32">
        <f>VLOOKUP($C257,Banco!$A$3:$AZ$322,HLOOKUP(V$2,Banco!$A$1:$AZ$2,2,FALSE),FALSE)</f>
        <v>0</v>
      </c>
      <c r="W257" s="32">
        <f>VLOOKUP($C257,Banco!$A$3:$AZ$322,HLOOKUP(W$2,Banco!$A$1:$AZ$2,2,FALSE),FALSE)</f>
        <v>0</v>
      </c>
      <c r="X257" s="32">
        <f>VLOOKUP($C257,Banco!$A$3:$AZ$322,HLOOKUP(X$2,Banco!$A$1:$AZ$2,2,FALSE),FALSE)</f>
        <v>1</v>
      </c>
      <c r="Y257" s="80" t="str">
        <f>VLOOKUP($C257,Banco!$A$3:$AZ$322,HLOOKUP(Y$2,Banco!$A$1:$AZ$2,2,FALSE),FALSE)</f>
        <v>Ref. Braço do Norte</v>
      </c>
      <c r="Z257" s="80">
        <f>VLOOKUP($C257,Banco!$A$3:$AZ$322,HLOOKUP(Z$2,Banco!$A$1:$AZ$2,2,FALSE),FALSE)</f>
        <v>0</v>
      </c>
      <c r="AA257" s="80" t="str">
        <f>VLOOKUP($C257,Banco!$A$3:$AZ$322,HLOOKUP(AA$2,Banco!$A$1:$AZ$2,2,FALSE),FALSE)</f>
        <v>-</v>
      </c>
      <c r="AB257" s="80">
        <f>VLOOKUP($C257,Banco!$A$3:$AZ$322,HLOOKUP(AB$2,Banco!$A$1:$AZ$2,2,FALSE),FALSE)</f>
        <v>0</v>
      </c>
      <c r="AC257" s="80">
        <f>VLOOKUP($C257,Banco!$A$3:$AZ$322,HLOOKUP(AC$2,Banco!$A$1:$AZ$2,2,FALSE),FALSE)</f>
        <v>0</v>
      </c>
      <c r="AD257" s="80">
        <f>VLOOKUP($C257,Banco!$A$3:$AZ$322,HLOOKUP(AD$2,Banco!$A$1:$AZ$2,2,FALSE),FALSE)</f>
        <v>0</v>
      </c>
      <c r="AE257" s="80" t="str">
        <f>VLOOKUP($C257,Banco!$A$3:$AZ$322,HLOOKUP(AE$2,Banco!$A$1:$AZ$2,2,FALSE),FALSE)</f>
        <v>X</v>
      </c>
      <c r="AF257" s="80">
        <f>VLOOKUP($C257,Banco!$A$3:$AZ$322,HLOOKUP(AF$2,Banco!$A$1:$AZ$2,2,FALSE),FALSE)</f>
        <v>0</v>
      </c>
      <c r="AG257" s="80">
        <f>VLOOKUP($C257,Banco!$A$3:$AZ$322,HLOOKUP(AG$2,Banco!$A$1:$AZ$2,2,FALSE),FALSE)</f>
        <v>0</v>
      </c>
    </row>
    <row r="258" spans="1:33" x14ac:dyDescent="0.2">
      <c r="A258" s="384"/>
      <c r="B258" s="401"/>
      <c r="C258" s="162" t="s">
        <v>261</v>
      </c>
      <c r="D258" s="198" t="s">
        <v>483</v>
      </c>
      <c r="E258" s="25">
        <f>VLOOKUP($C258,Banco!$A$3:$AZ$322,HLOOKUP(E$2,Banco!$A$1:$AZ$2,2,FALSE),FALSE)</f>
        <v>13410</v>
      </c>
      <c r="F258" s="25">
        <f>VLOOKUP($C258,Banco!$A$3:$AZ$322,HLOOKUP(F$2,Banco!$A$1:$AZ$2,2,FALSE),FALSE)</f>
        <v>10350</v>
      </c>
      <c r="G258" s="25">
        <f>VLOOKUP($C258,Banco!$A$3:$AZ$322,HLOOKUP(G$2,Banco!$A$1:$AZ$2,2,FALSE),FALSE)</f>
        <v>10350</v>
      </c>
      <c r="H258" s="115">
        <f>VLOOKUP($C258,Banco!$A$3:$AZ$322,HLOOKUP(H$2,Banco!$A$1:$AZ$2,2,FALSE),FALSE)</f>
        <v>0.77181208053691275</v>
      </c>
      <c r="I258" s="25">
        <f>VLOOKUP($C258,Banco!$A$3:$AZ$322,HLOOKUP(I$2,Banco!$A$1:$AZ$2,2,FALSE),FALSE)</f>
        <v>6</v>
      </c>
      <c r="J258" s="25">
        <f>VLOOKUP($C258,Banco!$A$3:$AZ$322,HLOOKUP(J$2,Banco!$A$1:$AZ$2,2,FALSE),FALSE)</f>
        <v>3</v>
      </c>
      <c r="K258" s="25">
        <f>VLOOKUP($C258,Banco!$A$3:$AZ$322,HLOOKUP(K$2,Banco!$A$1:$AZ$2,2,FALSE),FALSE)</f>
        <v>5</v>
      </c>
      <c r="L258" s="25">
        <f>VLOOKUP($C258,Banco!$A$3:$AZ$322,HLOOKUP(L$2,Banco!$A$1:$AZ$2,2,FALSE),FALSE)</f>
        <v>0</v>
      </c>
      <c r="M258" s="115">
        <f>VLOOKUP($C258,Banco!$A$3:$AZ$322,HLOOKUP(M$2,Banco!$A$1:$AZ$2,2,FALSE),FALSE)</f>
        <v>1</v>
      </c>
      <c r="N258" s="25">
        <f>VLOOKUP($C258,Banco!$A$3:$AZ$322,HLOOKUP(N$2,Banco!$A$1:$AZ$2,2,FALSE),FALSE)</f>
        <v>0</v>
      </c>
      <c r="O258" s="25">
        <f>VLOOKUP($C258,Banco!$A$3:$AZ$322,HLOOKUP(O$2,Banco!$A$1:$AZ$2,2,FALSE),FALSE)</f>
        <v>0</v>
      </c>
      <c r="P258" s="25">
        <f>VLOOKUP($C258,Banco!$A$3:$AZ$322,HLOOKUP(P$2,Banco!$A$1:$AZ$2,2,FALSE),FALSE)</f>
        <v>3</v>
      </c>
      <c r="Q258" s="25">
        <f>VLOOKUP($C258,Banco!$A$3:$AZ$322,HLOOKUP(Q$2,Banco!$A$1:$AZ$2,2,FALSE),FALSE)</f>
        <v>0</v>
      </c>
      <c r="R258" s="25">
        <f>VLOOKUP($C258,Banco!$A$3:$AZ$322,HLOOKUP(R$2,Banco!$A$1:$AZ$2,2,FALSE),FALSE)</f>
        <v>0</v>
      </c>
      <c r="S258" s="25">
        <f>VLOOKUP($C258,Banco!$A$3:$AZ$322,HLOOKUP(S$2,Banco!$A$1:$AZ$2,2,FALSE),FALSE)</f>
        <v>32</v>
      </c>
      <c r="T258" s="25">
        <f>VLOOKUP($C258,Banco!$A$3:$AZ$322,HLOOKUP(T$2,Banco!$A$1:$AZ$2,2,FALSE),FALSE)</f>
        <v>23</v>
      </c>
      <c r="U258" s="25" t="str">
        <f>VLOOKUP($C258,Banco!$A$3:$AZ$322,HLOOKUP(U$2,Banco!$A$1:$AZ$2,2,FALSE),FALSE)</f>
        <v>-</v>
      </c>
      <c r="V258" s="25">
        <f>VLOOKUP($C258,Banco!$A$3:$AZ$322,HLOOKUP(V$2,Banco!$A$1:$AZ$2,2,FALSE),FALSE)</f>
        <v>0</v>
      </c>
      <c r="W258" s="25">
        <f>VLOOKUP($C258,Banco!$A$3:$AZ$322,HLOOKUP(W$2,Banco!$A$1:$AZ$2,2,FALSE),FALSE)</f>
        <v>1</v>
      </c>
      <c r="X258" s="25">
        <f>VLOOKUP($C258,Banco!$A$3:$AZ$322,HLOOKUP(X$2,Banco!$A$1:$AZ$2,2,FALSE),FALSE)</f>
        <v>0</v>
      </c>
      <c r="Y258" s="79" t="str">
        <f>VLOOKUP($C258,Banco!$A$3:$AZ$322,HLOOKUP(Y$2,Banco!$A$1:$AZ$2,2,FALSE),FALSE)</f>
        <v>Ref. Braço do Norte</v>
      </c>
      <c r="Z258" s="79">
        <f>VLOOKUP($C258,Banco!$A$3:$AZ$322,HLOOKUP(Z$2,Banco!$A$1:$AZ$2,2,FALSE),FALSE)</f>
        <v>0</v>
      </c>
      <c r="AA258" s="79" t="str">
        <f>VLOOKUP($C258,Banco!$A$3:$AZ$322,HLOOKUP(AA$2,Banco!$A$1:$AZ$2,2,FALSE),FALSE)</f>
        <v>-</v>
      </c>
      <c r="AB258" s="79">
        <f>VLOOKUP($C258,Banco!$A$3:$AZ$322,HLOOKUP(AB$2,Banco!$A$1:$AZ$2,2,FALSE),FALSE)</f>
        <v>0</v>
      </c>
      <c r="AC258" s="79">
        <f>VLOOKUP($C258,Banco!$A$3:$AZ$322,HLOOKUP(AC$2,Banco!$A$1:$AZ$2,2,FALSE),FALSE)</f>
        <v>1</v>
      </c>
      <c r="AD258" s="79">
        <f>VLOOKUP($C258,Banco!$A$3:$AZ$322,HLOOKUP(AD$2,Banco!$A$1:$AZ$2,2,FALSE),FALSE)</f>
        <v>0</v>
      </c>
      <c r="AE258" s="79" t="str">
        <f>VLOOKUP($C258,Banco!$A$3:$AZ$322,HLOOKUP(AE$2,Banco!$A$1:$AZ$2,2,FALSE),FALSE)</f>
        <v>X</v>
      </c>
      <c r="AF258" s="79">
        <f>VLOOKUP($C258,Banco!$A$3:$AZ$322,HLOOKUP(AF$2,Banco!$A$1:$AZ$2,2,FALSE),FALSE)</f>
        <v>0</v>
      </c>
      <c r="AG258" s="79">
        <f>VLOOKUP($C258,Banco!$A$3:$AZ$322,HLOOKUP(AG$2,Banco!$A$1:$AZ$2,2,FALSE),FALSE)</f>
        <v>0</v>
      </c>
    </row>
    <row r="259" spans="1:33" x14ac:dyDescent="0.2">
      <c r="A259" s="384"/>
      <c r="B259" s="401"/>
      <c r="C259" s="161" t="s">
        <v>262</v>
      </c>
      <c r="D259" s="198" t="s">
        <v>483</v>
      </c>
      <c r="E259" s="32">
        <f>VLOOKUP($C259,Banco!$A$3:$AZ$322,HLOOKUP(E$2,Banco!$A$1:$AZ$2,2,FALSE),FALSE)</f>
        <v>3180</v>
      </c>
      <c r="F259" s="32">
        <f>VLOOKUP($C259,Banco!$A$3:$AZ$322,HLOOKUP(F$2,Banco!$A$1:$AZ$2,2,FALSE),FALSE)</f>
        <v>3450</v>
      </c>
      <c r="G259" s="32">
        <f>VLOOKUP($C259,Banco!$A$3:$AZ$322,HLOOKUP(G$2,Banco!$A$1:$AZ$2,2,FALSE),FALSE)</f>
        <v>3180</v>
      </c>
      <c r="H259" s="114">
        <f>VLOOKUP($C259,Banco!$A$3:$AZ$322,HLOOKUP(H$2,Banco!$A$1:$AZ$2,2,FALSE),FALSE)</f>
        <v>1</v>
      </c>
      <c r="I259" s="32">
        <f>VLOOKUP($C259,Banco!$A$3:$AZ$322,HLOOKUP(I$2,Banco!$A$1:$AZ$2,2,FALSE),FALSE)</f>
        <v>2</v>
      </c>
      <c r="J259" s="32">
        <f>VLOOKUP($C259,Banco!$A$3:$AZ$322,HLOOKUP(J$2,Banco!$A$1:$AZ$2,2,FALSE),FALSE)</f>
        <v>1</v>
      </c>
      <c r="K259" s="32">
        <f>VLOOKUP($C259,Banco!$A$3:$AZ$322,HLOOKUP(K$2,Banco!$A$1:$AZ$2,2,FALSE),FALSE)</f>
        <v>1</v>
      </c>
      <c r="L259" s="32">
        <f>VLOOKUP($C259,Banco!$A$3:$AZ$322,HLOOKUP(L$2,Banco!$A$1:$AZ$2,2,FALSE),FALSE)</f>
        <v>0</v>
      </c>
      <c r="M259" s="114">
        <f>VLOOKUP($C259,Banco!$A$3:$AZ$322,HLOOKUP(M$2,Banco!$A$1:$AZ$2,2,FALSE),FALSE)</f>
        <v>0.42209999999999998</v>
      </c>
      <c r="N259" s="32">
        <f>VLOOKUP($C259,Banco!$A$3:$AZ$322,HLOOKUP(N$2,Banco!$A$1:$AZ$2,2,FALSE),FALSE)</f>
        <v>0</v>
      </c>
      <c r="O259" s="32">
        <f>VLOOKUP($C259,Banco!$A$3:$AZ$322,HLOOKUP(O$2,Banco!$A$1:$AZ$2,2,FALSE),FALSE)</f>
        <v>0</v>
      </c>
      <c r="P259" s="32">
        <f>VLOOKUP($C259,Banco!$A$3:$AZ$322,HLOOKUP(P$2,Banco!$A$1:$AZ$2,2,FALSE),FALSE)</f>
        <v>1</v>
      </c>
      <c r="Q259" s="32">
        <f>VLOOKUP($C259,Banco!$A$3:$AZ$322,HLOOKUP(Q$2,Banco!$A$1:$AZ$2,2,FALSE),FALSE)</f>
        <v>0</v>
      </c>
      <c r="R259" s="32">
        <f>VLOOKUP($C259,Banco!$A$3:$AZ$322,HLOOKUP(R$2,Banco!$A$1:$AZ$2,2,FALSE),FALSE)</f>
        <v>0</v>
      </c>
      <c r="S259" s="32">
        <f>VLOOKUP($C259,Banco!$A$3:$AZ$322,HLOOKUP(S$2,Banco!$A$1:$AZ$2,2,FALSE),FALSE)</f>
        <v>8</v>
      </c>
      <c r="T259" s="32">
        <f>VLOOKUP($C259,Banco!$A$3:$AZ$322,HLOOKUP(T$2,Banco!$A$1:$AZ$2,2,FALSE),FALSE)</f>
        <v>8</v>
      </c>
      <c r="U259" s="32">
        <f>VLOOKUP($C259,Banco!$A$3:$AZ$322,HLOOKUP(U$2,Banco!$A$1:$AZ$2,2,FALSE),FALSE)</f>
        <v>0</v>
      </c>
      <c r="V259" s="32">
        <f>VLOOKUP($C259,Banco!$A$3:$AZ$322,HLOOKUP(V$2,Banco!$A$1:$AZ$2,2,FALSE),FALSE)</f>
        <v>0</v>
      </c>
      <c r="W259" s="32">
        <f>VLOOKUP($C259,Banco!$A$3:$AZ$322,HLOOKUP(W$2,Banco!$A$1:$AZ$2,2,FALSE),FALSE)</f>
        <v>0</v>
      </c>
      <c r="X259" s="32">
        <f>VLOOKUP($C259,Banco!$A$3:$AZ$322,HLOOKUP(X$2,Banco!$A$1:$AZ$2,2,FALSE),FALSE)</f>
        <v>0</v>
      </c>
      <c r="Y259" s="80" t="str">
        <f>VLOOKUP($C259,Banco!$A$3:$AZ$322,HLOOKUP(Y$2,Banco!$A$1:$AZ$2,2,FALSE),FALSE)</f>
        <v>Ref. Braço do Norte</v>
      </c>
      <c r="Z259" s="80" t="str">
        <f>VLOOKUP($C259,Banco!$A$3:$AZ$322,HLOOKUP(Z$2,Banco!$A$1:$AZ$2,2,FALSE),FALSE)</f>
        <v>X</v>
      </c>
      <c r="AA259" s="80" t="str">
        <f>VLOOKUP($C259,Banco!$A$3:$AZ$322,HLOOKUP(AA$2,Banco!$A$1:$AZ$2,2,FALSE),FALSE)</f>
        <v>-</v>
      </c>
      <c r="AB259" s="80">
        <f>VLOOKUP($C259,Banco!$A$3:$AZ$322,HLOOKUP(AB$2,Banco!$A$1:$AZ$2,2,FALSE),FALSE)</f>
        <v>0</v>
      </c>
      <c r="AC259" s="80">
        <f>VLOOKUP($C259,Banco!$A$3:$AZ$322,HLOOKUP(AC$2,Banco!$A$1:$AZ$2,2,FALSE),FALSE)</f>
        <v>0</v>
      </c>
      <c r="AD259" s="80">
        <f>VLOOKUP($C259,Banco!$A$3:$AZ$322,HLOOKUP(AD$2,Banco!$A$1:$AZ$2,2,FALSE),FALSE)</f>
        <v>0</v>
      </c>
      <c r="AE259" s="80" t="str">
        <f>VLOOKUP($C259,Banco!$A$3:$AZ$322,HLOOKUP(AE$2,Banco!$A$1:$AZ$2,2,FALSE),FALSE)</f>
        <v>X</v>
      </c>
      <c r="AF259" s="80">
        <f>VLOOKUP($C259,Banco!$A$3:$AZ$322,HLOOKUP(AF$2,Banco!$A$1:$AZ$2,2,FALSE),FALSE)</f>
        <v>0</v>
      </c>
      <c r="AG259" s="80">
        <f>VLOOKUP($C259,Banco!$A$3:$AZ$322,HLOOKUP(AG$2,Banco!$A$1:$AZ$2,2,FALSE),FALSE)</f>
        <v>0</v>
      </c>
    </row>
    <row r="260" spans="1:33" x14ac:dyDescent="0.2">
      <c r="A260" s="384"/>
      <c r="B260" s="401"/>
      <c r="C260" s="162" t="s">
        <v>282</v>
      </c>
      <c r="D260" s="198" t="s">
        <v>483</v>
      </c>
      <c r="E260" s="25">
        <f>VLOOKUP($C260,Banco!$A$3:$AZ$322,HLOOKUP(E$2,Banco!$A$1:$AZ$2,2,FALSE),FALSE)</f>
        <v>7081</v>
      </c>
      <c r="F260" s="25">
        <f>VLOOKUP($C260,Banco!$A$3:$AZ$322,HLOOKUP(F$2,Banco!$A$1:$AZ$2,2,FALSE),FALSE)</f>
        <v>10350</v>
      </c>
      <c r="G260" s="25">
        <f>VLOOKUP($C260,Banco!$A$3:$AZ$322,HLOOKUP(G$2,Banco!$A$1:$AZ$2,2,FALSE),FALSE)</f>
        <v>7081</v>
      </c>
      <c r="H260" s="115">
        <f>VLOOKUP($C260,Banco!$A$3:$AZ$322,HLOOKUP(H$2,Banco!$A$1:$AZ$2,2,FALSE),FALSE)</f>
        <v>1</v>
      </c>
      <c r="I260" s="25">
        <f>VLOOKUP($C260,Banco!$A$3:$AZ$322,HLOOKUP(I$2,Banco!$A$1:$AZ$2,2,FALSE),FALSE)</f>
        <v>4</v>
      </c>
      <c r="J260" s="25">
        <f>VLOOKUP($C260,Banco!$A$3:$AZ$322,HLOOKUP(J$2,Banco!$A$1:$AZ$2,2,FALSE),FALSE)</f>
        <v>3</v>
      </c>
      <c r="K260" s="25">
        <f>VLOOKUP($C260,Banco!$A$3:$AZ$322,HLOOKUP(K$2,Banco!$A$1:$AZ$2,2,FALSE),FALSE)</f>
        <v>2</v>
      </c>
      <c r="L260" s="25">
        <f>VLOOKUP($C260,Banco!$A$3:$AZ$322,HLOOKUP(L$2,Banco!$A$1:$AZ$2,2,FALSE),FALSE)</f>
        <v>0</v>
      </c>
      <c r="M260" s="115">
        <f>VLOOKUP($C260,Banco!$A$3:$AZ$322,HLOOKUP(M$2,Banco!$A$1:$AZ$2,2,FALSE),FALSE)</f>
        <v>0.86339999999999995</v>
      </c>
      <c r="N260" s="25">
        <f>VLOOKUP($C260,Banco!$A$3:$AZ$322,HLOOKUP(N$2,Banco!$A$1:$AZ$2,2,FALSE),FALSE)</f>
        <v>0</v>
      </c>
      <c r="O260" s="25">
        <f>VLOOKUP($C260,Banco!$A$3:$AZ$322,HLOOKUP(O$2,Banco!$A$1:$AZ$2,2,FALSE),FALSE)</f>
        <v>0</v>
      </c>
      <c r="P260" s="25">
        <f>VLOOKUP($C260,Banco!$A$3:$AZ$322,HLOOKUP(P$2,Banco!$A$1:$AZ$2,2,FALSE),FALSE)</f>
        <v>3</v>
      </c>
      <c r="Q260" s="25">
        <f>VLOOKUP($C260,Banco!$A$3:$AZ$322,HLOOKUP(Q$2,Banco!$A$1:$AZ$2,2,FALSE),FALSE)</f>
        <v>0</v>
      </c>
      <c r="R260" s="25">
        <f>VLOOKUP($C260,Banco!$A$3:$AZ$322,HLOOKUP(R$2,Banco!$A$1:$AZ$2,2,FALSE),FALSE)</f>
        <v>0</v>
      </c>
      <c r="S260" s="25">
        <f>VLOOKUP($C260,Banco!$A$3:$AZ$322,HLOOKUP(S$2,Banco!$A$1:$AZ$2,2,FALSE),FALSE)</f>
        <v>18</v>
      </c>
      <c r="T260" s="25">
        <f>VLOOKUP($C260,Banco!$A$3:$AZ$322,HLOOKUP(T$2,Banco!$A$1:$AZ$2,2,FALSE),FALSE)</f>
        <v>16</v>
      </c>
      <c r="U260" s="25" t="str">
        <f>VLOOKUP($C260,Banco!$A$3:$AZ$322,HLOOKUP(U$2,Banco!$A$1:$AZ$2,2,FALSE),FALSE)</f>
        <v>-</v>
      </c>
      <c r="V260" s="25">
        <f>VLOOKUP($C260,Banco!$A$3:$AZ$322,HLOOKUP(V$2,Banco!$A$1:$AZ$2,2,FALSE),FALSE)</f>
        <v>0</v>
      </c>
      <c r="W260" s="25">
        <f>VLOOKUP($C260,Banco!$A$3:$AZ$322,HLOOKUP(W$2,Banco!$A$1:$AZ$2,2,FALSE),FALSE)</f>
        <v>1</v>
      </c>
      <c r="X260" s="25">
        <f>VLOOKUP($C260,Banco!$A$3:$AZ$322,HLOOKUP(X$2,Banco!$A$1:$AZ$2,2,FALSE),FALSE)</f>
        <v>0</v>
      </c>
      <c r="Y260" s="79" t="str">
        <f>VLOOKUP($C260,Banco!$A$3:$AZ$322,HLOOKUP(Y$2,Banco!$A$1:$AZ$2,2,FALSE),FALSE)</f>
        <v>Ref. Tubarão</v>
      </c>
      <c r="Z260" s="79">
        <f>VLOOKUP($C260,Banco!$A$3:$AZ$322,HLOOKUP(Z$2,Banco!$A$1:$AZ$2,2,FALSE),FALSE)</f>
        <v>0</v>
      </c>
      <c r="AA260" s="79" t="str">
        <f>VLOOKUP($C260,Banco!$A$3:$AZ$322,HLOOKUP(AA$2,Banco!$A$1:$AZ$2,2,FALSE),FALSE)</f>
        <v>-</v>
      </c>
      <c r="AB260" s="79">
        <f>VLOOKUP($C260,Banco!$A$3:$AZ$322,HLOOKUP(AB$2,Banco!$A$1:$AZ$2,2,FALSE),FALSE)</f>
        <v>0</v>
      </c>
      <c r="AC260" s="79">
        <f>VLOOKUP($C260,Banco!$A$3:$AZ$322,HLOOKUP(AC$2,Banco!$A$1:$AZ$2,2,FALSE),FALSE)</f>
        <v>0</v>
      </c>
      <c r="AD260" s="79">
        <f>VLOOKUP($C260,Banco!$A$3:$AZ$322,HLOOKUP(AD$2,Banco!$A$1:$AZ$2,2,FALSE),FALSE)</f>
        <v>0</v>
      </c>
      <c r="AE260" s="79" t="str">
        <f>VLOOKUP($C260,Banco!$A$3:$AZ$322,HLOOKUP(AE$2,Banco!$A$1:$AZ$2,2,FALSE),FALSE)</f>
        <v>X</v>
      </c>
      <c r="AF260" s="79">
        <f>VLOOKUP($C260,Banco!$A$3:$AZ$322,HLOOKUP(AF$2,Banco!$A$1:$AZ$2,2,FALSE),FALSE)</f>
        <v>0</v>
      </c>
      <c r="AG260" s="79">
        <f>VLOOKUP($C260,Banco!$A$3:$AZ$322,HLOOKUP(AG$2,Banco!$A$1:$AZ$2,2,FALSE),FALSE)</f>
        <v>0</v>
      </c>
    </row>
    <row r="261" spans="1:33" ht="27.75" customHeight="1" thickBot="1" x14ac:dyDescent="0.25">
      <c r="A261" s="384"/>
      <c r="B261" s="401"/>
      <c r="C261" s="161" t="s">
        <v>285</v>
      </c>
      <c r="D261" s="198" t="s">
        <v>483</v>
      </c>
      <c r="E261" s="92">
        <f>VLOOKUP($C261,Banco!$A$3:$AZ$322,HLOOKUP(E$2,Banco!$A$1:$AZ$2,2,FALSE),FALSE)</f>
        <v>105686</v>
      </c>
      <c r="F261" s="92">
        <f>VLOOKUP($C261,Banco!$A$3:$AZ$322,HLOOKUP(F$2,Banco!$A$1:$AZ$2,2,FALSE),FALSE)</f>
        <v>110400</v>
      </c>
      <c r="G261" s="92">
        <f>VLOOKUP($C261,Banco!$A$3:$AZ$322,HLOOKUP(G$2,Banco!$A$1:$AZ$2,2,FALSE),FALSE)</f>
        <v>105686</v>
      </c>
      <c r="H261" s="130">
        <f>VLOOKUP($C261,Banco!$A$3:$AZ$322,HLOOKUP(H$2,Banco!$A$1:$AZ$2,2,FALSE),FALSE)</f>
        <v>1</v>
      </c>
      <c r="I261" s="92">
        <f>VLOOKUP($C261,Banco!$A$3:$AZ$322,HLOOKUP(I$2,Banco!$A$1:$AZ$2,2,FALSE),FALSE)</f>
        <v>52</v>
      </c>
      <c r="J261" s="92">
        <f>VLOOKUP($C261,Banco!$A$3:$AZ$322,HLOOKUP(J$2,Banco!$A$1:$AZ$2,2,FALSE),FALSE)</f>
        <v>32</v>
      </c>
      <c r="K261" s="92">
        <f>VLOOKUP($C261,Banco!$A$3:$AZ$322,HLOOKUP(K$2,Banco!$A$1:$AZ$2,2,FALSE),FALSE)</f>
        <v>27</v>
      </c>
      <c r="L261" s="92">
        <f>VLOOKUP($C261,Banco!$A$3:$AZ$322,HLOOKUP(L$2,Banco!$A$1:$AZ$2,2,FALSE),FALSE)</f>
        <v>0</v>
      </c>
      <c r="M261" s="130">
        <f>VLOOKUP($C261,Banco!$A$3:$AZ$322,HLOOKUP(M$2,Banco!$A$1:$AZ$2,2,FALSE),FALSE)</f>
        <v>0.87519999999999998</v>
      </c>
      <c r="N261" s="92">
        <f>VLOOKUP($C261,Banco!$A$3:$AZ$322,HLOOKUP(N$2,Banco!$A$1:$AZ$2,2,FALSE),FALSE)</f>
        <v>0</v>
      </c>
      <c r="O261" s="92">
        <f>VLOOKUP($C261,Banco!$A$3:$AZ$322,HLOOKUP(O$2,Banco!$A$1:$AZ$2,2,FALSE),FALSE)</f>
        <v>0</v>
      </c>
      <c r="P261" s="92">
        <f>VLOOKUP($C261,Banco!$A$3:$AZ$322,HLOOKUP(P$2,Banco!$A$1:$AZ$2,2,FALSE),FALSE)</f>
        <v>29</v>
      </c>
      <c r="Q261" s="92">
        <f>VLOOKUP($C261,Banco!$A$3:$AZ$322,HLOOKUP(Q$2,Banco!$A$1:$AZ$2,2,FALSE),FALSE)</f>
        <v>0</v>
      </c>
      <c r="R261" s="92">
        <f>VLOOKUP($C261,Banco!$A$3:$AZ$322,HLOOKUP(R$2,Banco!$A$1:$AZ$2,2,FALSE),FALSE)</f>
        <v>0</v>
      </c>
      <c r="S261" s="92">
        <f>VLOOKUP($C261,Banco!$A$3:$AZ$322,HLOOKUP(S$2,Banco!$A$1:$AZ$2,2,FALSE),FALSE)</f>
        <v>259</v>
      </c>
      <c r="T261" s="92">
        <f>VLOOKUP($C261,Banco!$A$3:$AZ$322,HLOOKUP(T$2,Banco!$A$1:$AZ$2,2,FALSE),FALSE)</f>
        <v>201</v>
      </c>
      <c r="U261" s="92" t="str">
        <f>VLOOKUP($C261,Banco!$A$3:$AZ$322,HLOOKUP(U$2,Banco!$A$1:$AZ$2,2,FALSE),FALSE)</f>
        <v>-</v>
      </c>
      <c r="V261" s="92">
        <f>VLOOKUP($C261,Banco!$A$3:$AZ$322,HLOOKUP(V$2,Banco!$A$1:$AZ$2,2,FALSE),FALSE)</f>
        <v>4</v>
      </c>
      <c r="W261" s="92">
        <f>VLOOKUP($C261,Banco!$A$3:$AZ$322,HLOOKUP(W$2,Banco!$A$1:$AZ$2,2,FALSE),FALSE)</f>
        <v>0</v>
      </c>
      <c r="X261" s="92">
        <f>VLOOKUP($C261,Banco!$A$3:$AZ$322,HLOOKUP(X$2,Banco!$A$1:$AZ$2,2,FALSE),FALSE)</f>
        <v>0</v>
      </c>
      <c r="Y261" s="93" t="str">
        <f>VLOOKUP($C261,Banco!$A$3:$AZ$322,HLOOKUP(Y$2,Banco!$A$1:$AZ$2,2,FALSE),FALSE)</f>
        <v>Sede Tubarão</v>
      </c>
      <c r="Z261" s="93" t="str">
        <f>VLOOKUP($C261,Banco!$A$3:$AZ$322,HLOOKUP(Z$2,Banco!$A$1:$AZ$2,2,FALSE),FALSE)</f>
        <v>X</v>
      </c>
      <c r="AA261" s="93" t="str">
        <f>VLOOKUP($C261,Banco!$A$3:$AZ$322,HLOOKUP(AA$2,Banco!$A$1:$AZ$2,2,FALSE),FALSE)</f>
        <v>CAPS II e CAPS ad</v>
      </c>
      <c r="AB261" s="93">
        <f>VLOOKUP($C261,Banco!$A$3:$AZ$322,HLOOKUP(AB$2,Banco!$A$1:$AZ$2,2,FALSE),FALSE)</f>
        <v>1</v>
      </c>
      <c r="AC261" s="93">
        <f>VLOOKUP($C261,Banco!$A$3:$AZ$322,HLOOKUP(AC$2,Banco!$A$1:$AZ$2,2,FALSE),FALSE)</f>
        <v>10</v>
      </c>
      <c r="AD261" s="93">
        <f>VLOOKUP($C261,Banco!$A$3:$AZ$322,HLOOKUP(AD$2,Banco!$A$1:$AZ$2,2,FALSE),FALSE)</f>
        <v>0</v>
      </c>
      <c r="AE261" s="93" t="str">
        <f>VLOOKUP($C261,Banco!$A$3:$AZ$322,HLOOKUP(AE$2,Banco!$A$1:$AZ$2,2,FALSE),FALSE)</f>
        <v>X</v>
      </c>
      <c r="AF261" s="93">
        <f>VLOOKUP($C261,Banco!$A$3:$AZ$322,HLOOKUP(AF$2,Banco!$A$1:$AZ$2,2,FALSE),FALSE)</f>
        <v>0</v>
      </c>
      <c r="AG261" s="93">
        <f>VLOOKUP($C261,Banco!$A$3:$AZ$322,HLOOKUP(AG$2,Banco!$A$1:$AZ$2,2,FALSE),FALSE)</f>
        <v>0</v>
      </c>
    </row>
    <row r="262" spans="1:33" ht="13.5" thickBot="1" x14ac:dyDescent="0.25">
      <c r="A262" s="384"/>
      <c r="B262" s="402"/>
      <c r="C262" s="415" t="s">
        <v>383</v>
      </c>
      <c r="D262" s="415"/>
      <c r="E262" s="94">
        <f t="shared" ref="E262:AE262" si="73">IF(COUNTIFS(E244:E261,"*Mod*"),COUNTIFS(E244:E261,"*Mod*"),IF(COUNTIFS(E244:E261,"X"),COUNTIFS(E244:E261,"X"),IF(COUNTIFS(E244:E261,"*CAPS*"),((LEN(CONCATENATE(E244,E245,E246,E247,E248,E249,E250,E251,E252,E253,E254,E255,E256,E257,E258,E259,E260,E261))-LEN(SUBSTITUTE(CONCATENATE(E244,E245,E246,E247,E248,E249,E250,E251,E252,E253,E254,E255,E256,E257,E258,E259,E260,E261),"CAPS","")))/4)+((LEN(CONCATENATE(E244,E245,E246,E247,E248,E249,E250,E251,E252,E253,E254,E255,E256,E257,E258,E259,E260,E261))-LEN(SUBSTITUTE(CONCATENATE(E244,E245,E246,E247,E248,E249,E250,E251,E252,E253,E254,E255,E256,E257,E258,E259,E260,E261),"2","")))/1),IF(COUNTIFS(E244:E261,"*Sede*"),((LEN(CONCATENATE(E244,E245,E246,E247,E248,E249,E250,E251,E252,E253,E254,E255,E256,E257,E258,E259,E260,E261))-LEN(SUBSTITUTE(CONCATENATE(E244,E245,E246,E247,E248,E249,E250,E251,E252,E253,E254,E255,E256,E257,E258,E259,E260,E261),"Sede","")))/4),IF(AND(COUNTIFS(E$2,"*SB*"),COUNTIFS(E$2,"*%*")),HLOOKUP("*4&amp;7#2*",$A$2:$AT$321,(ROW(E262)-1),FALSE)/$E262,IF(AND(COUNTIFS(E$2,"*SF*"),COUNTIFS(E$2,"*%*")),HLOOKUP("*2&amp;3#9*",$A$2:$AT$321,(ROW(E262)-1),FALSE)/$E262,IF(COUNTIF(E$2,"*NASF SC*"),COUNTIFS(E244:E261,"*Mod*"),SUM(E244:E261))))))))</f>
        <v>368746</v>
      </c>
      <c r="F262" s="94">
        <f t="shared" si="73"/>
        <v>424350</v>
      </c>
      <c r="G262" s="94">
        <f t="shared" si="73"/>
        <v>362948</v>
      </c>
      <c r="H262" s="225">
        <f t="shared" si="73"/>
        <v>0.98427643960883648</v>
      </c>
      <c r="I262" s="94">
        <f t="shared" si="73"/>
        <v>180</v>
      </c>
      <c r="J262" s="94">
        <f t="shared" si="73"/>
        <v>123</v>
      </c>
      <c r="K262" s="94">
        <f t="shared" si="73"/>
        <v>92</v>
      </c>
      <c r="L262" s="94">
        <f t="shared" si="73"/>
        <v>0</v>
      </c>
      <c r="M262" s="225">
        <f t="shared" si="73"/>
        <v>0</v>
      </c>
      <c r="N262" s="94">
        <f t="shared" si="73"/>
        <v>0</v>
      </c>
      <c r="O262" s="94">
        <f t="shared" si="73"/>
        <v>0</v>
      </c>
      <c r="P262" s="94">
        <f t="shared" si="73"/>
        <v>112</v>
      </c>
      <c r="Q262" s="94">
        <f t="shared" si="73"/>
        <v>0</v>
      </c>
      <c r="R262" s="94">
        <f t="shared" si="73"/>
        <v>0</v>
      </c>
      <c r="S262" s="94">
        <f t="shared" si="73"/>
        <v>900</v>
      </c>
      <c r="T262" s="94">
        <f t="shared" si="73"/>
        <v>705</v>
      </c>
      <c r="U262" s="94">
        <f t="shared" si="73"/>
        <v>0</v>
      </c>
      <c r="V262" s="94">
        <f t="shared" si="73"/>
        <v>11</v>
      </c>
      <c r="W262" s="94">
        <f t="shared" si="73"/>
        <v>6</v>
      </c>
      <c r="X262" s="94">
        <f t="shared" si="73"/>
        <v>3</v>
      </c>
      <c r="Y262" s="94">
        <f t="shared" si="73"/>
        <v>4</v>
      </c>
      <c r="Z262" s="94">
        <f t="shared" si="73"/>
        <v>6</v>
      </c>
      <c r="AA262" s="94">
        <f t="shared" si="73"/>
        <v>6</v>
      </c>
      <c r="AB262" s="94">
        <f t="shared" si="73"/>
        <v>6</v>
      </c>
      <c r="AC262" s="94">
        <f t="shared" si="73"/>
        <v>38</v>
      </c>
      <c r="AD262" s="94">
        <f t="shared" si="73"/>
        <v>2</v>
      </c>
      <c r="AE262" s="94">
        <f t="shared" si="73"/>
        <v>18</v>
      </c>
      <c r="AF262" s="94">
        <f>IF(COUNTIFS(AF244:AF261,"*Mod*"),COUNTIFS(AF244:AF261,"*Mod*"),IF(COUNTIFS(AF244:AF261,"X"),COUNTIFS(AF244:AF261,"X"),IF(COUNTIFS(AF244:AF261,"*CAPS*"),((LEN(CONCATENATE(AF244,AF245,AF246,AF247,AF248,AF249,AF250,AF251,AF252,AF253,AF254,AF255,AF256,AF257,AF258,AF259,AF260,AF261))-LEN(SUBSTITUTE(CONCATENATE(AF244,AF245,AF246,AF247,AF248,AF249,AF250,AF251,AF252,AF253,AF254,AF255,AF256,AF257,AF258,AF259,AF260,AF261),"CAPS","")))/4)+((LEN(CONCATENATE(AF244,AF245,AF246,AF247,AF248,AF249,AF250,AF251,AF252,AF253,AF254,AF255,AF256,AF257,AF258,AF259,AF260,AF261))-LEN(SUBSTITUTE(CONCATENATE(AF244,AF245,AF246,AF247,AF248,AF249,AF250,AF251,AF252,AF253,AF254,AF255,AF256,AF257,AF258,AF259,AF260,AF261),"2","")))/1),IF(COUNTIFS(AF244:AF261,"*Sede*"),((LEN(CONCATENATE(AF244,AF245,AF246,AF247,AF248,AF249,AF250,AF251,AF252,AF253,AF254,AF255,AF256,AF257,AF258,AF259,AF260,AF261))-LEN(SUBSTITUTE(CONCATENATE(AF244,AF245,AF246,AF247,AF248,AF249,AF250,AF251,AF252,AF253,AF254,AF255,AF256,AF257,AF258,AF259,AF260,AF261),"Sede","")))/4),IF(AND(COUNTIFS(AF$2,"*SB*"),COUNTIFS(AF$2,"*%*")),HLOOKUP("*4&amp;7#2*",$A$2:$AT$321,(ROW(AF262)-1),FALSE)/$E262,IF(AND(COUNTIFS(AF$2,"*SF*"),COUNTIFS(AF$2,"*%*")),HLOOKUP("*2&amp;3#9*",$A$2:$AT$321,(ROW(AF262)-1),FALSE)/$E262,IF(COUNTIF(AF$2,"*NASF SC*"),COUNTIFS(AF244:AF261,"*Mod*"),SUM(AF244:AF261))))))))</f>
        <v>0</v>
      </c>
      <c r="AG262" s="94">
        <f>IF(COUNTIFS(AG244:AG261,"*Mod*"),COUNTIFS(AG244:AG261,"*Mod*"),IF(COUNTIFS(AG244:AG261,"X"),COUNTIFS(AG244:AG261,"X"),IF(COUNTIFS(AG244:AG261,"*CAPS*"),((LEN(CONCATENATE(AG244,AG245,AG246,AG247,AG248,AG249,AG250,AG251,AG252,AG253,AG254,AG255,AG256,AG257,AG258,AG259,AG260,AG261))-LEN(SUBSTITUTE(CONCATENATE(AG244,AG245,AG246,AG247,AG248,AG249,AG250,AG251,AG252,AG253,AG254,AG255,AG256,AG257,AG258,AG259,AG260,AG261),"CAPS","")))/4)+((LEN(CONCATENATE(AG244,AG245,AG246,AG247,AG248,AG249,AG250,AG251,AG252,AG253,AG254,AG255,AG256,AG257,AG258,AG259,AG260,AG261))-LEN(SUBSTITUTE(CONCATENATE(AG244,AG245,AG246,AG247,AG248,AG249,AG250,AG251,AG252,AG253,AG254,AG255,AG256,AG257,AG258,AG259,AG260,AG261),"2","")))/1),IF(COUNTIFS(AG244:AG261,"*Sede*"),((LEN(CONCATENATE(AG244,AG245,AG246,AG247,AG248,AG249,AG250,AG251,AG252,AG253,AG254,AG255,AG256,AG257,AG258,AG259,AG260,AG261))-LEN(SUBSTITUTE(CONCATENATE(AG244,AG245,AG246,AG247,AG248,AG249,AG250,AG251,AG252,AG253,AG254,AG255,AG256,AG257,AG258,AG259,AG260,AG261),"Sede","")))/4),IF(AND(COUNTIFS(AG$2,"*SB*"),COUNTIFS(AG$2,"*%*")),HLOOKUP("*4&amp;7#2*",$A$2:$AT$321,(ROW(AG262)-1),FALSE)/$E262,IF(AND(COUNTIFS(AG$2,"*SF*"),COUNTIFS(AG$2,"*%*")),HLOOKUP("*2&amp;3#9*",$A$2:$AT$321,(ROW(AG262)-1),FALSE)/$E262,IF(COUNTIF(AG$2,"*NASF SC*"),COUNTIFS(AG244:AG261,"*Mod*"),SUM(AG244:AG261))))))))</f>
        <v>0</v>
      </c>
    </row>
    <row r="263" spans="1:33" s="38" customFormat="1" ht="13.5" thickBot="1" x14ac:dyDescent="0.25">
      <c r="A263" s="385"/>
      <c r="B263" s="407" t="s">
        <v>391</v>
      </c>
      <c r="C263" s="407"/>
      <c r="D263" s="407"/>
      <c r="E263" s="36">
        <f>E262+E243+E227</f>
        <v>1009288</v>
      </c>
      <c r="F263" s="36">
        <f>F262+F243+F227</f>
        <v>1052250</v>
      </c>
      <c r="G263" s="36">
        <f>G262+G243+G227</f>
        <v>915638</v>
      </c>
      <c r="H263" s="117">
        <f>G263/E263</f>
        <v>0.9072118166469828</v>
      </c>
      <c r="I263" s="36">
        <f>I262+I243+I227</f>
        <v>493</v>
      </c>
      <c r="J263" s="36">
        <f>J262+J243+J227</f>
        <v>305</v>
      </c>
      <c r="K263" s="36">
        <f>K262+K243+K227</f>
        <v>223</v>
      </c>
      <c r="L263" s="36">
        <f>L262+L243+L227</f>
        <v>0</v>
      </c>
      <c r="M263" s="117">
        <f>O263/E263</f>
        <v>0</v>
      </c>
      <c r="N263" s="36">
        <f t="shared" ref="N263:Y263" si="74">N262+N243+N227</f>
        <v>0</v>
      </c>
      <c r="O263" s="36">
        <f t="shared" si="74"/>
        <v>0</v>
      </c>
      <c r="P263" s="36">
        <f t="shared" si="74"/>
        <v>261</v>
      </c>
      <c r="Q263" s="36">
        <f t="shared" si="74"/>
        <v>2</v>
      </c>
      <c r="R263" s="36">
        <f t="shared" si="74"/>
        <v>2</v>
      </c>
      <c r="S263" s="36">
        <f t="shared" si="74"/>
        <v>2455</v>
      </c>
      <c r="T263" s="36">
        <f t="shared" si="74"/>
        <v>1521</v>
      </c>
      <c r="U263" s="36">
        <f t="shared" si="74"/>
        <v>0</v>
      </c>
      <c r="V263" s="36">
        <f t="shared" si="74"/>
        <v>24</v>
      </c>
      <c r="W263" s="36">
        <f t="shared" si="74"/>
        <v>12</v>
      </c>
      <c r="X263" s="36">
        <f t="shared" si="74"/>
        <v>7</v>
      </c>
      <c r="Y263" s="69">
        <f t="shared" si="74"/>
        <v>8</v>
      </c>
      <c r="Z263" s="69">
        <f t="shared" ref="Z263:AA263" si="75">Z262+Z243+Z227</f>
        <v>17</v>
      </c>
      <c r="AA263" s="69">
        <f t="shared" si="75"/>
        <v>19</v>
      </c>
      <c r="AB263" s="69">
        <f t="shared" ref="AB263:AD263" si="76">AB262+AB243+AB227</f>
        <v>18</v>
      </c>
      <c r="AC263" s="69">
        <f t="shared" si="76"/>
        <v>60</v>
      </c>
      <c r="AD263" s="69">
        <f t="shared" si="76"/>
        <v>2</v>
      </c>
      <c r="AE263" s="69">
        <f t="shared" ref="AE263" si="77">AE262+AE243+AE227</f>
        <v>45</v>
      </c>
      <c r="AF263" s="69">
        <f t="shared" ref="AF263" si="78">AF262+AF243+AF227</f>
        <v>1</v>
      </c>
      <c r="AG263" s="69">
        <f t="shared" ref="AG263" si="79">AG262+AG243+AG227</f>
        <v>0</v>
      </c>
    </row>
    <row r="264" spans="1:33" ht="12.75" customHeight="1" x14ac:dyDescent="0.2">
      <c r="A264" s="416" t="s">
        <v>393</v>
      </c>
      <c r="B264" s="386" t="s">
        <v>318</v>
      </c>
      <c r="C264" s="160" t="s">
        <v>13</v>
      </c>
      <c r="D264" s="198" t="s">
        <v>480</v>
      </c>
      <c r="E264" s="26">
        <f>VLOOKUP($C264,Banco!$A$3:$AZ$322,HLOOKUP(E$2,Banco!$A$1:$AZ$2,2,FALSE),FALSE)</f>
        <v>10864</v>
      </c>
      <c r="F264" s="26">
        <f>VLOOKUP($C264,Banco!$A$3:$AZ$322,HLOOKUP(F$2,Banco!$A$1:$AZ$2,2,FALSE),FALSE)</f>
        <v>17250</v>
      </c>
      <c r="G264" s="26">
        <f>VLOOKUP($C264,Banco!$A$3:$AZ$322,HLOOKUP(G$2,Banco!$A$1:$AZ$2,2,FALSE),FALSE)</f>
        <v>10864</v>
      </c>
      <c r="H264" s="113">
        <f>VLOOKUP($C264,Banco!$A$3:$AZ$322,HLOOKUP(H$2,Banco!$A$1:$AZ$2,2,FALSE),FALSE)</f>
        <v>1</v>
      </c>
      <c r="I264" s="26">
        <f>VLOOKUP($C264,Banco!$A$3:$AZ$322,HLOOKUP(I$2,Banco!$A$1:$AZ$2,2,FALSE),FALSE)</f>
        <v>5</v>
      </c>
      <c r="J264" s="26">
        <f>VLOOKUP($C264,Banco!$A$3:$AZ$322,HLOOKUP(J$2,Banco!$A$1:$AZ$2,2,FALSE),FALSE)</f>
        <v>5</v>
      </c>
      <c r="K264" s="26">
        <f>VLOOKUP($C264,Banco!$A$3:$AZ$322,HLOOKUP(K$2,Banco!$A$1:$AZ$2,2,FALSE),FALSE)</f>
        <v>2</v>
      </c>
      <c r="L264" s="26">
        <f>VLOOKUP($C264,Banco!$A$3:$AZ$322,HLOOKUP(L$2,Banco!$A$1:$AZ$2,2,FALSE),FALSE)</f>
        <v>0</v>
      </c>
      <c r="M264" s="113">
        <f>VLOOKUP($C264,Banco!$A$3:$AZ$322,HLOOKUP(M$2,Banco!$A$1:$AZ$2,2,FALSE),FALSE)</f>
        <v>0.62649999999999995</v>
      </c>
      <c r="N264" s="26">
        <f>VLOOKUP($C264,Banco!$A$3:$AZ$322,HLOOKUP(N$2,Banco!$A$1:$AZ$2,2,FALSE),FALSE)</f>
        <v>0</v>
      </c>
      <c r="O264" s="26">
        <f>VLOOKUP($C264,Banco!$A$3:$AZ$322,HLOOKUP(O$2,Banco!$A$1:$AZ$2,2,FALSE),FALSE)</f>
        <v>0</v>
      </c>
      <c r="P264" s="26">
        <f>VLOOKUP($C264,Banco!$A$3:$AZ$322,HLOOKUP(P$2,Banco!$A$1:$AZ$2,2,FALSE),FALSE)</f>
        <v>3</v>
      </c>
      <c r="Q264" s="26">
        <f>VLOOKUP($C264,Banco!$A$3:$AZ$322,HLOOKUP(Q$2,Banco!$A$1:$AZ$2,2,FALSE),FALSE)</f>
        <v>0</v>
      </c>
      <c r="R264" s="26">
        <f>VLOOKUP($C264,Banco!$A$3:$AZ$322,HLOOKUP(R$2,Banco!$A$1:$AZ$2,2,FALSE),FALSE)</f>
        <v>0</v>
      </c>
      <c r="S264" s="26">
        <f>VLOOKUP($C264,Banco!$A$3:$AZ$322,HLOOKUP(S$2,Banco!$A$1:$AZ$2,2,FALSE),FALSE)</f>
        <v>26</v>
      </c>
      <c r="T264" s="26">
        <f>VLOOKUP($C264,Banco!$A$3:$AZ$322,HLOOKUP(T$2,Banco!$A$1:$AZ$2,2,FALSE),FALSE)</f>
        <v>24</v>
      </c>
      <c r="U264" s="26" t="str">
        <f>VLOOKUP($C264,Banco!$A$3:$AZ$322,HLOOKUP(U$2,Banco!$A$1:$AZ$2,2,FALSE),FALSE)</f>
        <v>-</v>
      </c>
      <c r="V264" s="26">
        <f>VLOOKUP($C264,Banco!$A$3:$AZ$322,HLOOKUP(V$2,Banco!$A$1:$AZ$2,2,FALSE),FALSE)</f>
        <v>0</v>
      </c>
      <c r="W264" s="26">
        <f>VLOOKUP($C264,Banco!$A$3:$AZ$322,HLOOKUP(W$2,Banco!$A$1:$AZ$2,2,FALSE),FALSE)</f>
        <v>1</v>
      </c>
      <c r="X264" s="26">
        <f>VLOOKUP($C264,Banco!$A$3:$AZ$322,HLOOKUP(X$2,Banco!$A$1:$AZ$2,2,FALSE),FALSE)</f>
        <v>0</v>
      </c>
      <c r="Y264" s="66" t="str">
        <f>VLOOKUP($C264,Banco!$A$3:$AZ$322,HLOOKUP(Y$2,Banco!$A$1:$AZ$2,2,FALSE),FALSE)</f>
        <v xml:space="preserve">Ref. Ituporanga </v>
      </c>
      <c r="Z264" s="66">
        <f>VLOOKUP($C264,Banco!$A$3:$AZ$322,HLOOKUP(Z$2,Banco!$A$1:$AZ$2,2,FALSE),FALSE)</f>
        <v>0</v>
      </c>
      <c r="AA264" s="66" t="str">
        <f>VLOOKUP($C264,Banco!$A$3:$AZ$322,HLOOKUP(AA$2,Banco!$A$1:$AZ$2,2,FALSE),FALSE)</f>
        <v>-</v>
      </c>
      <c r="AB264" s="66" t="str">
        <f>VLOOKUP($C264,Banco!$A$3:$AZ$322,HLOOKUP(AB$2,Banco!$A$1:$AZ$2,2,FALSE),FALSE)</f>
        <v>-</v>
      </c>
      <c r="AC264" s="66">
        <f>VLOOKUP($C264,Banco!$A$3:$AZ$322,HLOOKUP(AC$2,Banco!$A$1:$AZ$2,2,FALSE),FALSE)</f>
        <v>0</v>
      </c>
      <c r="AD264" s="66">
        <f>VLOOKUP($C264,Banco!$A$3:$AZ$322,HLOOKUP(AD$2,Banco!$A$1:$AZ$2,2,FALSE),FALSE)</f>
        <v>0</v>
      </c>
      <c r="AE264" s="66" t="str">
        <f>VLOOKUP($C264,Banco!$A$3:$AZ$322,HLOOKUP(AE$2,Banco!$A$1:$AZ$2,2,FALSE),FALSE)</f>
        <v>X</v>
      </c>
      <c r="AF264" s="66">
        <f>VLOOKUP($C264,Banco!$A$3:$AZ$322,HLOOKUP(AF$2,Banco!$A$1:$AZ$2,2,FALSE),FALSE)</f>
        <v>0</v>
      </c>
      <c r="AG264" s="66">
        <f>VLOOKUP($C264,Banco!$A$3:$AZ$322,HLOOKUP(AG$2,Banco!$A$1:$AZ$2,2,FALSE),FALSE)</f>
        <v>0</v>
      </c>
    </row>
    <row r="265" spans="1:33" x14ac:dyDescent="0.2">
      <c r="A265" s="417"/>
      <c r="B265" s="387"/>
      <c r="C265" s="164" t="s">
        <v>14</v>
      </c>
      <c r="D265" s="198" t="s">
        <v>480</v>
      </c>
      <c r="E265" s="31">
        <f>VLOOKUP($C265,Banco!$A$3:$AZ$322,HLOOKUP(E$2,Banco!$A$1:$AZ$2,2,FALSE),FALSE)</f>
        <v>5448</v>
      </c>
      <c r="F265" s="31">
        <f>VLOOKUP($C265,Banco!$A$3:$AZ$322,HLOOKUP(F$2,Banco!$A$1:$AZ$2,2,FALSE),FALSE)</f>
        <v>6900</v>
      </c>
      <c r="G265" s="31">
        <f>VLOOKUP($C265,Banco!$A$3:$AZ$322,HLOOKUP(G$2,Banco!$A$1:$AZ$2,2,FALSE),FALSE)</f>
        <v>5448</v>
      </c>
      <c r="H265" s="118">
        <f>VLOOKUP($C265,Banco!$A$3:$AZ$322,HLOOKUP(H$2,Banco!$A$1:$AZ$2,2,FALSE),FALSE)</f>
        <v>1</v>
      </c>
      <c r="I265" s="31">
        <f>VLOOKUP($C265,Banco!$A$3:$AZ$322,HLOOKUP(I$2,Banco!$A$1:$AZ$2,2,FALSE),FALSE)</f>
        <v>3</v>
      </c>
      <c r="J265" s="31">
        <f>VLOOKUP($C265,Banco!$A$3:$AZ$322,HLOOKUP(J$2,Banco!$A$1:$AZ$2,2,FALSE),FALSE)</f>
        <v>2</v>
      </c>
      <c r="K265" s="31">
        <f>VLOOKUP($C265,Banco!$A$3:$AZ$322,HLOOKUP(K$2,Banco!$A$1:$AZ$2,2,FALSE),FALSE)</f>
        <v>1</v>
      </c>
      <c r="L265" s="31">
        <f>VLOOKUP($C265,Banco!$A$3:$AZ$322,HLOOKUP(L$2,Banco!$A$1:$AZ$2,2,FALSE),FALSE)</f>
        <v>0</v>
      </c>
      <c r="M265" s="118">
        <f>VLOOKUP($C265,Banco!$A$3:$AZ$322,HLOOKUP(M$2,Banco!$A$1:$AZ$2,2,FALSE),FALSE)</f>
        <v>0.62619999999999998</v>
      </c>
      <c r="N265" s="31">
        <f>VLOOKUP($C265,Banco!$A$3:$AZ$322,HLOOKUP(N$2,Banco!$A$1:$AZ$2,2,FALSE),FALSE)</f>
        <v>0</v>
      </c>
      <c r="O265" s="31">
        <f>VLOOKUP($C265,Banco!$A$3:$AZ$322,HLOOKUP(O$2,Banco!$A$1:$AZ$2,2,FALSE),FALSE)</f>
        <v>0</v>
      </c>
      <c r="P265" s="31">
        <f>VLOOKUP($C265,Banco!$A$3:$AZ$322,HLOOKUP(P$2,Banco!$A$1:$AZ$2,2,FALSE),FALSE)</f>
        <v>1</v>
      </c>
      <c r="Q265" s="31">
        <f>VLOOKUP($C265,Banco!$A$3:$AZ$322,HLOOKUP(Q$2,Banco!$A$1:$AZ$2,2,FALSE),FALSE)</f>
        <v>0</v>
      </c>
      <c r="R265" s="31">
        <f>VLOOKUP($C265,Banco!$A$3:$AZ$322,HLOOKUP(R$2,Banco!$A$1:$AZ$2,2,FALSE),FALSE)</f>
        <v>0</v>
      </c>
      <c r="S265" s="31">
        <f>VLOOKUP($C265,Banco!$A$3:$AZ$322,HLOOKUP(S$2,Banco!$A$1:$AZ$2,2,FALSE),FALSE)</f>
        <v>13</v>
      </c>
      <c r="T265" s="31">
        <f>VLOOKUP($C265,Banco!$A$3:$AZ$322,HLOOKUP(T$2,Banco!$A$1:$AZ$2,2,FALSE),FALSE)</f>
        <v>12</v>
      </c>
      <c r="U265" s="31" t="str">
        <f>VLOOKUP($C265,Banco!$A$3:$AZ$322,HLOOKUP(U$2,Banco!$A$1:$AZ$2,2,FALSE),FALSE)</f>
        <v>-</v>
      </c>
      <c r="V265" s="31">
        <f>VLOOKUP($C265,Banco!$A$3:$AZ$322,HLOOKUP(V$2,Banco!$A$1:$AZ$2,2,FALSE),FALSE)</f>
        <v>0</v>
      </c>
      <c r="W265" s="31">
        <f>VLOOKUP($C265,Banco!$A$3:$AZ$322,HLOOKUP(W$2,Banco!$A$1:$AZ$2,2,FALSE),FALSE)</f>
        <v>0</v>
      </c>
      <c r="X265" s="31">
        <f>VLOOKUP($C265,Banco!$A$3:$AZ$322,HLOOKUP(X$2,Banco!$A$1:$AZ$2,2,FALSE),FALSE)</f>
        <v>1</v>
      </c>
      <c r="Y265" s="82" t="str">
        <f>VLOOKUP($C265,Banco!$A$3:$AZ$322,HLOOKUP(Y$2,Banco!$A$1:$AZ$2,2,FALSE),FALSE)</f>
        <v>Ref. Rio do Sul</v>
      </c>
      <c r="Z265" s="82">
        <f>VLOOKUP($C265,Banco!$A$3:$AZ$322,HLOOKUP(Z$2,Banco!$A$1:$AZ$2,2,FALSE),FALSE)</f>
        <v>0</v>
      </c>
      <c r="AA265" s="82" t="str">
        <f>VLOOKUP($C265,Banco!$A$3:$AZ$322,HLOOKUP(AA$2,Banco!$A$1:$AZ$2,2,FALSE),FALSE)</f>
        <v>-</v>
      </c>
      <c r="AB265" s="82" t="str">
        <f>VLOOKUP($C265,Banco!$A$3:$AZ$322,HLOOKUP(AB$2,Banco!$A$1:$AZ$2,2,FALSE),FALSE)</f>
        <v>-</v>
      </c>
      <c r="AC265" s="82">
        <f>VLOOKUP($C265,Banco!$A$3:$AZ$322,HLOOKUP(AC$2,Banco!$A$1:$AZ$2,2,FALSE),FALSE)</f>
        <v>0</v>
      </c>
      <c r="AD265" s="82">
        <f>VLOOKUP($C265,Banco!$A$3:$AZ$322,HLOOKUP(AD$2,Banco!$A$1:$AZ$2,2,FALSE),FALSE)</f>
        <v>0</v>
      </c>
      <c r="AE265" s="82" t="str">
        <f>VLOOKUP($C265,Banco!$A$3:$AZ$322,HLOOKUP(AE$2,Banco!$A$1:$AZ$2,2,FALSE),FALSE)</f>
        <v>X</v>
      </c>
      <c r="AF265" s="82">
        <f>VLOOKUP($C265,Banco!$A$3:$AZ$322,HLOOKUP(AF$2,Banco!$A$1:$AZ$2,2,FALSE),FALSE)</f>
        <v>0</v>
      </c>
      <c r="AG265" s="82">
        <f>VLOOKUP($C265,Banco!$A$3:$AZ$322,HLOOKUP(AG$2,Banco!$A$1:$AZ$2,2,FALSE),FALSE)</f>
        <v>0</v>
      </c>
    </row>
    <row r="266" spans="1:33" x14ac:dyDescent="0.2">
      <c r="A266" s="417"/>
      <c r="B266" s="387"/>
      <c r="C266" s="162" t="s">
        <v>34</v>
      </c>
      <c r="D266" s="198" t="s">
        <v>480</v>
      </c>
      <c r="E266" s="25">
        <f>VLOOKUP($C266,Banco!$A$3:$AZ$322,HLOOKUP(E$2,Banco!$A$1:$AZ$2,2,FALSE),FALSE)</f>
        <v>3210</v>
      </c>
      <c r="F266" s="25">
        <f>VLOOKUP($C266,Banco!$A$3:$AZ$322,HLOOKUP(F$2,Banco!$A$1:$AZ$2,2,FALSE),FALSE)</f>
        <v>3450</v>
      </c>
      <c r="G266" s="25">
        <f>VLOOKUP($C266,Banco!$A$3:$AZ$322,HLOOKUP(G$2,Banco!$A$1:$AZ$2,2,FALSE),FALSE)</f>
        <v>3210</v>
      </c>
      <c r="H266" s="115">
        <f>VLOOKUP($C266,Banco!$A$3:$AZ$322,HLOOKUP(H$2,Banco!$A$1:$AZ$2,2,FALSE),FALSE)</f>
        <v>1</v>
      </c>
      <c r="I266" s="25">
        <f>VLOOKUP($C266,Banco!$A$3:$AZ$322,HLOOKUP(I$2,Banco!$A$1:$AZ$2,2,FALSE),FALSE)</f>
        <v>2</v>
      </c>
      <c r="J266" s="25">
        <f>VLOOKUP($C266,Banco!$A$3:$AZ$322,HLOOKUP(J$2,Banco!$A$1:$AZ$2,2,FALSE),FALSE)</f>
        <v>1</v>
      </c>
      <c r="K266" s="25">
        <f>VLOOKUP($C266,Banco!$A$3:$AZ$322,HLOOKUP(K$2,Banco!$A$1:$AZ$2,2,FALSE),FALSE)</f>
        <v>1</v>
      </c>
      <c r="L266" s="25">
        <f>VLOOKUP($C266,Banco!$A$3:$AZ$322,HLOOKUP(L$2,Banco!$A$1:$AZ$2,2,FALSE),FALSE)</f>
        <v>0</v>
      </c>
      <c r="M266" s="115">
        <f>VLOOKUP($C266,Banco!$A$3:$AZ$322,HLOOKUP(M$2,Banco!$A$1:$AZ$2,2,FALSE),FALSE)</f>
        <v>1</v>
      </c>
      <c r="N266" s="25">
        <f>VLOOKUP($C266,Banco!$A$3:$AZ$322,HLOOKUP(N$2,Banco!$A$1:$AZ$2,2,FALSE),FALSE)</f>
        <v>0</v>
      </c>
      <c r="O266" s="25">
        <f>VLOOKUP($C266,Banco!$A$3:$AZ$322,HLOOKUP(O$2,Banco!$A$1:$AZ$2,2,FALSE),FALSE)</f>
        <v>0</v>
      </c>
      <c r="P266" s="25">
        <f>VLOOKUP($C266,Banco!$A$3:$AZ$322,HLOOKUP(P$2,Banco!$A$1:$AZ$2,2,FALSE),FALSE)</f>
        <v>1</v>
      </c>
      <c r="Q266" s="25">
        <f>VLOOKUP($C266,Banco!$A$3:$AZ$322,HLOOKUP(Q$2,Banco!$A$1:$AZ$2,2,FALSE),FALSE)</f>
        <v>0</v>
      </c>
      <c r="R266" s="25">
        <f>VLOOKUP($C266,Banco!$A$3:$AZ$322,HLOOKUP(R$2,Banco!$A$1:$AZ$2,2,FALSE),FALSE)</f>
        <v>0</v>
      </c>
      <c r="S266" s="25">
        <f>VLOOKUP($C266,Banco!$A$3:$AZ$322,HLOOKUP(S$2,Banco!$A$1:$AZ$2,2,FALSE),FALSE)</f>
        <v>8</v>
      </c>
      <c r="T266" s="25">
        <f>VLOOKUP($C266,Banco!$A$3:$AZ$322,HLOOKUP(T$2,Banco!$A$1:$AZ$2,2,FALSE),FALSE)</f>
        <v>8</v>
      </c>
      <c r="U266" s="25" t="str">
        <f>VLOOKUP($C266,Banco!$A$3:$AZ$322,HLOOKUP(U$2,Banco!$A$1:$AZ$2,2,FALSE),FALSE)</f>
        <v>-</v>
      </c>
      <c r="V266" s="25">
        <f>VLOOKUP($C266,Banco!$A$3:$AZ$322,HLOOKUP(V$2,Banco!$A$1:$AZ$2,2,FALSE),FALSE)</f>
        <v>0</v>
      </c>
      <c r="W266" s="25">
        <f>VLOOKUP($C266,Banco!$A$3:$AZ$322,HLOOKUP(W$2,Banco!$A$1:$AZ$2,2,FALSE),FALSE)</f>
        <v>0</v>
      </c>
      <c r="X266" s="25">
        <f>VLOOKUP($C266,Banco!$A$3:$AZ$322,HLOOKUP(X$2,Banco!$A$1:$AZ$2,2,FALSE),FALSE)</f>
        <v>1</v>
      </c>
      <c r="Y266" s="79" t="str">
        <f>VLOOKUP($C266,Banco!$A$3:$AZ$322,HLOOKUP(Y$2,Banco!$A$1:$AZ$2,2,FALSE),FALSE)</f>
        <v>Ref. Ituporanga</v>
      </c>
      <c r="Z266" s="79">
        <f>VLOOKUP($C266,Banco!$A$3:$AZ$322,HLOOKUP(Z$2,Banco!$A$1:$AZ$2,2,FALSE),FALSE)</f>
        <v>0</v>
      </c>
      <c r="AA266" s="79" t="str">
        <f>VLOOKUP($C266,Banco!$A$3:$AZ$322,HLOOKUP(AA$2,Banco!$A$1:$AZ$2,2,FALSE),FALSE)</f>
        <v>-</v>
      </c>
      <c r="AB266" s="79">
        <f>VLOOKUP($C266,Banco!$A$3:$AZ$322,HLOOKUP(AB$2,Banco!$A$1:$AZ$2,2,FALSE),FALSE)</f>
        <v>1</v>
      </c>
      <c r="AC266" s="79">
        <f>VLOOKUP($C266,Banco!$A$3:$AZ$322,HLOOKUP(AC$2,Banco!$A$1:$AZ$2,2,FALSE),FALSE)</f>
        <v>0</v>
      </c>
      <c r="AD266" s="79">
        <f>VLOOKUP($C266,Banco!$A$3:$AZ$322,HLOOKUP(AD$2,Banco!$A$1:$AZ$2,2,FALSE),FALSE)</f>
        <v>0</v>
      </c>
      <c r="AE266" s="79" t="str">
        <f>VLOOKUP($C266,Banco!$A$3:$AZ$322,HLOOKUP(AE$2,Banco!$A$1:$AZ$2,2,FALSE),FALSE)</f>
        <v>X</v>
      </c>
      <c r="AF266" s="79">
        <f>VLOOKUP($C266,Banco!$A$3:$AZ$322,HLOOKUP(AF$2,Banco!$A$1:$AZ$2,2,FALSE),FALSE)</f>
        <v>0</v>
      </c>
      <c r="AG266" s="79">
        <f>VLOOKUP($C266,Banco!$A$3:$AZ$322,HLOOKUP(AG$2,Banco!$A$1:$AZ$2,2,FALSE),FALSE)</f>
        <v>0</v>
      </c>
    </row>
    <row r="267" spans="1:33" x14ac:dyDescent="0.2">
      <c r="A267" s="417"/>
      <c r="B267" s="387"/>
      <c r="C267" s="164" t="s">
        <v>35</v>
      </c>
      <c r="D267" s="198" t="s">
        <v>480</v>
      </c>
      <c r="E267" s="31">
        <f>VLOOKUP($C267,Banco!$A$3:$AZ$322,HLOOKUP(E$2,Banco!$A$1:$AZ$2,2,FALSE),FALSE)</f>
        <v>5679</v>
      </c>
      <c r="F267" s="31">
        <f>VLOOKUP($C267,Banco!$A$3:$AZ$322,HLOOKUP(F$2,Banco!$A$1:$AZ$2,2,FALSE),FALSE)</f>
        <v>6900</v>
      </c>
      <c r="G267" s="31">
        <f>VLOOKUP($C267,Banco!$A$3:$AZ$322,HLOOKUP(G$2,Banco!$A$1:$AZ$2,2,FALSE),FALSE)</f>
        <v>5679</v>
      </c>
      <c r="H267" s="118">
        <f>VLOOKUP($C267,Banco!$A$3:$AZ$322,HLOOKUP(H$2,Banco!$A$1:$AZ$2,2,FALSE),FALSE)</f>
        <v>1</v>
      </c>
      <c r="I267" s="31">
        <f>VLOOKUP($C267,Banco!$A$3:$AZ$322,HLOOKUP(I$2,Banco!$A$1:$AZ$2,2,FALSE),FALSE)</f>
        <v>3</v>
      </c>
      <c r="J267" s="31">
        <f>VLOOKUP($C267,Banco!$A$3:$AZ$322,HLOOKUP(J$2,Banco!$A$1:$AZ$2,2,FALSE),FALSE)</f>
        <v>2</v>
      </c>
      <c r="K267" s="31">
        <f>VLOOKUP($C267,Banco!$A$3:$AZ$322,HLOOKUP(K$2,Banco!$A$1:$AZ$2,2,FALSE),FALSE)</f>
        <v>1</v>
      </c>
      <c r="L267" s="31">
        <f>VLOOKUP($C267,Banco!$A$3:$AZ$322,HLOOKUP(L$2,Banco!$A$1:$AZ$2,2,FALSE),FALSE)</f>
        <v>0</v>
      </c>
      <c r="M267" s="118">
        <f>VLOOKUP($C267,Banco!$A$3:$AZ$322,HLOOKUP(M$2,Banco!$A$1:$AZ$2,2,FALSE),FALSE)</f>
        <v>0.60699999999999998</v>
      </c>
      <c r="N267" s="31">
        <f>VLOOKUP($C267,Banco!$A$3:$AZ$322,HLOOKUP(N$2,Banco!$A$1:$AZ$2,2,FALSE),FALSE)</f>
        <v>0</v>
      </c>
      <c r="O267" s="31">
        <f>VLOOKUP($C267,Banco!$A$3:$AZ$322,HLOOKUP(O$2,Banco!$A$1:$AZ$2,2,FALSE),FALSE)</f>
        <v>0</v>
      </c>
      <c r="P267" s="31">
        <f>VLOOKUP($C267,Banco!$A$3:$AZ$322,HLOOKUP(P$2,Banco!$A$1:$AZ$2,2,FALSE),FALSE)</f>
        <v>2</v>
      </c>
      <c r="Q267" s="31">
        <f>VLOOKUP($C267,Banco!$A$3:$AZ$322,HLOOKUP(Q$2,Banco!$A$1:$AZ$2,2,FALSE),FALSE)</f>
        <v>0</v>
      </c>
      <c r="R267" s="31">
        <f>VLOOKUP($C267,Banco!$A$3:$AZ$322,HLOOKUP(R$2,Banco!$A$1:$AZ$2,2,FALSE),FALSE)</f>
        <v>0</v>
      </c>
      <c r="S267" s="31">
        <f>VLOOKUP($C267,Banco!$A$3:$AZ$322,HLOOKUP(S$2,Banco!$A$1:$AZ$2,2,FALSE),FALSE)</f>
        <v>14</v>
      </c>
      <c r="T267" s="31">
        <f>VLOOKUP($C267,Banco!$A$3:$AZ$322,HLOOKUP(T$2,Banco!$A$1:$AZ$2,2,FALSE),FALSE)</f>
        <v>12</v>
      </c>
      <c r="U267" s="31" t="str">
        <f>VLOOKUP($C267,Banco!$A$3:$AZ$322,HLOOKUP(U$2,Banco!$A$1:$AZ$2,2,FALSE),FALSE)</f>
        <v>-</v>
      </c>
      <c r="V267" s="31">
        <f>VLOOKUP($C267,Banco!$A$3:$AZ$322,HLOOKUP(V$2,Banco!$A$1:$AZ$2,2,FALSE),FALSE)</f>
        <v>0</v>
      </c>
      <c r="W267" s="31">
        <f>VLOOKUP($C267,Banco!$A$3:$AZ$322,HLOOKUP(W$2,Banco!$A$1:$AZ$2,2,FALSE),FALSE)</f>
        <v>0</v>
      </c>
      <c r="X267" s="31">
        <f>VLOOKUP($C267,Banco!$A$3:$AZ$322,HLOOKUP(X$2,Banco!$A$1:$AZ$2,2,FALSE),FALSE)</f>
        <v>1</v>
      </c>
      <c r="Y267" s="82" t="str">
        <f>VLOOKUP($C267,Banco!$A$3:$AZ$322,HLOOKUP(Y$2,Banco!$A$1:$AZ$2,2,FALSE),FALSE)</f>
        <v>Ref. Ituporanga</v>
      </c>
      <c r="Z267" s="82">
        <f>VLOOKUP($C267,Banco!$A$3:$AZ$322,HLOOKUP(Z$2,Banco!$A$1:$AZ$2,2,FALSE),FALSE)</f>
        <v>0</v>
      </c>
      <c r="AA267" s="82" t="str">
        <f>VLOOKUP($C267,Banco!$A$3:$AZ$322,HLOOKUP(AA$2,Banco!$A$1:$AZ$2,2,FALSE),FALSE)</f>
        <v>-</v>
      </c>
      <c r="AB267" s="82" t="str">
        <f>VLOOKUP($C267,Banco!$A$3:$AZ$322,HLOOKUP(AB$2,Banco!$A$1:$AZ$2,2,FALSE),FALSE)</f>
        <v>-</v>
      </c>
      <c r="AC267" s="82">
        <f>VLOOKUP($C267,Banco!$A$3:$AZ$322,HLOOKUP(AC$2,Banco!$A$1:$AZ$2,2,FALSE),FALSE)</f>
        <v>0</v>
      </c>
      <c r="AD267" s="82">
        <f>VLOOKUP($C267,Banco!$A$3:$AZ$322,HLOOKUP(AD$2,Banco!$A$1:$AZ$2,2,FALSE),FALSE)</f>
        <v>0</v>
      </c>
      <c r="AE267" s="82" t="str">
        <f>VLOOKUP($C267,Banco!$A$3:$AZ$322,HLOOKUP(AE$2,Banco!$A$1:$AZ$2,2,FALSE),FALSE)</f>
        <v>X</v>
      </c>
      <c r="AF267" s="82">
        <f>VLOOKUP($C267,Banco!$A$3:$AZ$322,HLOOKUP(AF$2,Banco!$A$1:$AZ$2,2,FALSE),FALSE)</f>
        <v>0</v>
      </c>
      <c r="AG267" s="82">
        <f>VLOOKUP($C267,Banco!$A$3:$AZ$322,HLOOKUP(AG$2,Banco!$A$1:$AZ$2,2,FALSE),FALSE)</f>
        <v>0</v>
      </c>
    </row>
    <row r="268" spans="1:33" x14ac:dyDescent="0.2">
      <c r="A268" s="417"/>
      <c r="B268" s="387"/>
      <c r="C268" s="162" t="s">
        <v>57</v>
      </c>
      <c r="D268" s="198" t="s">
        <v>480</v>
      </c>
      <c r="E268" s="25">
        <f>VLOOKUP($C268,Banco!$A$3:$AZ$322,HLOOKUP(E$2,Banco!$A$1:$AZ$2,2,FALSE),FALSE)</f>
        <v>3743</v>
      </c>
      <c r="F268" s="25">
        <f>VLOOKUP($C268,Banco!$A$3:$AZ$322,HLOOKUP(F$2,Banco!$A$1:$AZ$2,2,FALSE),FALSE)</f>
        <v>6900</v>
      </c>
      <c r="G268" s="25">
        <f>VLOOKUP($C268,Banco!$A$3:$AZ$322,HLOOKUP(G$2,Banco!$A$1:$AZ$2,2,FALSE),FALSE)</f>
        <v>3743</v>
      </c>
      <c r="H268" s="115">
        <f>VLOOKUP($C268,Banco!$A$3:$AZ$322,HLOOKUP(H$2,Banco!$A$1:$AZ$2,2,FALSE),FALSE)</f>
        <v>1</v>
      </c>
      <c r="I268" s="25">
        <f>VLOOKUP($C268,Banco!$A$3:$AZ$322,HLOOKUP(I$2,Banco!$A$1:$AZ$2,2,FALSE),FALSE)</f>
        <v>2</v>
      </c>
      <c r="J268" s="25">
        <f>VLOOKUP($C268,Banco!$A$3:$AZ$322,HLOOKUP(J$2,Banco!$A$1:$AZ$2,2,FALSE),FALSE)</f>
        <v>2</v>
      </c>
      <c r="K268" s="25">
        <f>VLOOKUP($C268,Banco!$A$3:$AZ$322,HLOOKUP(K$2,Banco!$A$1:$AZ$2,2,FALSE),FALSE)</f>
        <v>1</v>
      </c>
      <c r="L268" s="25">
        <f>VLOOKUP($C268,Banco!$A$3:$AZ$322,HLOOKUP(L$2,Banco!$A$1:$AZ$2,2,FALSE),FALSE)</f>
        <v>0</v>
      </c>
      <c r="M268" s="115">
        <f>VLOOKUP($C268,Banco!$A$3:$AZ$322,HLOOKUP(M$2,Banco!$A$1:$AZ$2,2,FALSE),FALSE)</f>
        <v>0.9153</v>
      </c>
      <c r="N268" s="25">
        <f>VLOOKUP($C268,Banco!$A$3:$AZ$322,HLOOKUP(N$2,Banco!$A$1:$AZ$2,2,FALSE),FALSE)</f>
        <v>0</v>
      </c>
      <c r="O268" s="25">
        <f>VLOOKUP($C268,Banco!$A$3:$AZ$322,HLOOKUP(O$2,Banco!$A$1:$AZ$2,2,FALSE),FALSE)</f>
        <v>0</v>
      </c>
      <c r="P268" s="25">
        <f>VLOOKUP($C268,Banco!$A$3:$AZ$322,HLOOKUP(P$2,Banco!$A$1:$AZ$2,2,FALSE),FALSE)</f>
        <v>1</v>
      </c>
      <c r="Q268" s="25">
        <f>VLOOKUP($C268,Banco!$A$3:$AZ$322,HLOOKUP(Q$2,Banco!$A$1:$AZ$2,2,FALSE),FALSE)</f>
        <v>0</v>
      </c>
      <c r="R268" s="25">
        <f>VLOOKUP($C268,Banco!$A$3:$AZ$322,HLOOKUP(R$2,Banco!$A$1:$AZ$2,2,FALSE),FALSE)</f>
        <v>0</v>
      </c>
      <c r="S268" s="25">
        <f>VLOOKUP($C268,Banco!$A$3:$AZ$322,HLOOKUP(S$2,Banco!$A$1:$AZ$2,2,FALSE),FALSE)</f>
        <v>9</v>
      </c>
      <c r="T268" s="25">
        <f>VLOOKUP($C268,Banco!$A$3:$AZ$322,HLOOKUP(T$2,Banco!$A$1:$AZ$2,2,FALSE),FALSE)</f>
        <v>8</v>
      </c>
      <c r="U268" s="25" t="str">
        <f>VLOOKUP($C268,Banco!$A$3:$AZ$322,HLOOKUP(U$2,Banco!$A$1:$AZ$2,2,FALSE),FALSE)</f>
        <v>-</v>
      </c>
      <c r="V268" s="25">
        <f>VLOOKUP($C268,Banco!$A$3:$AZ$322,HLOOKUP(V$2,Banco!$A$1:$AZ$2,2,FALSE),FALSE)</f>
        <v>0</v>
      </c>
      <c r="W268" s="25">
        <f>VLOOKUP($C268,Banco!$A$3:$AZ$322,HLOOKUP(W$2,Banco!$A$1:$AZ$2,2,FALSE),FALSE)</f>
        <v>0</v>
      </c>
      <c r="X268" s="25">
        <f>VLOOKUP($C268,Banco!$A$3:$AZ$322,HLOOKUP(X$2,Banco!$A$1:$AZ$2,2,FALSE),FALSE)</f>
        <v>1</v>
      </c>
      <c r="Y268" s="79" t="str">
        <f>VLOOKUP($C268,Banco!$A$3:$AZ$322,HLOOKUP(Y$2,Banco!$A$1:$AZ$2,2,FALSE),FALSE)</f>
        <v>Ref. Rio do Sul</v>
      </c>
      <c r="Z268" s="79">
        <f>VLOOKUP($C268,Banco!$A$3:$AZ$322,HLOOKUP(Z$2,Banco!$A$1:$AZ$2,2,FALSE),FALSE)</f>
        <v>0</v>
      </c>
      <c r="AA268" s="79" t="str">
        <f>VLOOKUP($C268,Banco!$A$3:$AZ$322,HLOOKUP(AA$2,Banco!$A$1:$AZ$2,2,FALSE),FALSE)</f>
        <v>-</v>
      </c>
      <c r="AB268" s="79" t="str">
        <f>VLOOKUP($C268,Banco!$A$3:$AZ$322,HLOOKUP(AB$2,Banco!$A$1:$AZ$2,2,FALSE),FALSE)</f>
        <v>-</v>
      </c>
      <c r="AC268" s="79">
        <f>VLOOKUP($C268,Banco!$A$3:$AZ$322,HLOOKUP(AC$2,Banco!$A$1:$AZ$2,2,FALSE),FALSE)</f>
        <v>0</v>
      </c>
      <c r="AD268" s="79">
        <f>VLOOKUP($C268,Banco!$A$3:$AZ$322,HLOOKUP(AD$2,Banco!$A$1:$AZ$2,2,FALSE),FALSE)</f>
        <v>0</v>
      </c>
      <c r="AE268" s="79" t="str">
        <f>VLOOKUP($C268,Banco!$A$3:$AZ$322,HLOOKUP(AE$2,Banco!$A$1:$AZ$2,2,FALSE),FALSE)</f>
        <v>X</v>
      </c>
      <c r="AF268" s="79">
        <f>VLOOKUP($C268,Banco!$A$3:$AZ$322,HLOOKUP(AF$2,Banco!$A$1:$AZ$2,2,FALSE),FALSE)</f>
        <v>0</v>
      </c>
      <c r="AG268" s="79">
        <f>VLOOKUP($C268,Banco!$A$3:$AZ$322,HLOOKUP(AG$2,Banco!$A$1:$AZ$2,2,FALSE),FALSE)</f>
        <v>0</v>
      </c>
    </row>
    <row r="269" spans="1:33" x14ac:dyDescent="0.2">
      <c r="A269" s="417"/>
      <c r="B269" s="387"/>
      <c r="C269" s="164" t="s">
        <v>77</v>
      </c>
      <c r="D269" s="198" t="s">
        <v>480</v>
      </c>
      <c r="E269" s="31">
        <f>VLOOKUP($C269,Banco!$A$3:$AZ$322,HLOOKUP(E$2,Banco!$A$1:$AZ$2,2,FALSE),FALSE)</f>
        <v>2988</v>
      </c>
      <c r="F269" s="31">
        <f>VLOOKUP($C269,Banco!$A$3:$AZ$322,HLOOKUP(F$2,Banco!$A$1:$AZ$2,2,FALSE),FALSE)</f>
        <v>3450</v>
      </c>
      <c r="G269" s="31">
        <f>VLOOKUP($C269,Banco!$A$3:$AZ$322,HLOOKUP(G$2,Banco!$A$1:$AZ$2,2,FALSE),FALSE)</f>
        <v>2988</v>
      </c>
      <c r="H269" s="118">
        <f>VLOOKUP($C269,Banco!$A$3:$AZ$322,HLOOKUP(H$2,Banco!$A$1:$AZ$2,2,FALSE),FALSE)</f>
        <v>1</v>
      </c>
      <c r="I269" s="31">
        <f>VLOOKUP($C269,Banco!$A$3:$AZ$322,HLOOKUP(I$2,Banco!$A$1:$AZ$2,2,FALSE),FALSE)</f>
        <v>1</v>
      </c>
      <c r="J269" s="31">
        <f>VLOOKUP($C269,Banco!$A$3:$AZ$322,HLOOKUP(J$2,Banco!$A$1:$AZ$2,2,FALSE),FALSE)</f>
        <v>1</v>
      </c>
      <c r="K269" s="31">
        <f>VLOOKUP($C269,Banco!$A$3:$AZ$322,HLOOKUP(K$2,Banco!$A$1:$AZ$2,2,FALSE),FALSE)</f>
        <v>1</v>
      </c>
      <c r="L269" s="31">
        <f>VLOOKUP($C269,Banco!$A$3:$AZ$322,HLOOKUP(L$2,Banco!$A$1:$AZ$2,2,FALSE),FALSE)</f>
        <v>0</v>
      </c>
      <c r="M269" s="118">
        <f>VLOOKUP($C269,Banco!$A$3:$AZ$322,HLOOKUP(M$2,Banco!$A$1:$AZ$2,2,FALSE),FALSE)</f>
        <v>1</v>
      </c>
      <c r="N269" s="31">
        <f>VLOOKUP($C269,Banco!$A$3:$AZ$322,HLOOKUP(N$2,Banco!$A$1:$AZ$2,2,FALSE),FALSE)</f>
        <v>0</v>
      </c>
      <c r="O269" s="31">
        <f>VLOOKUP($C269,Banco!$A$3:$AZ$322,HLOOKUP(O$2,Banco!$A$1:$AZ$2,2,FALSE),FALSE)</f>
        <v>0</v>
      </c>
      <c r="P269" s="31">
        <f>VLOOKUP($C269,Banco!$A$3:$AZ$322,HLOOKUP(P$2,Banco!$A$1:$AZ$2,2,FALSE),FALSE)</f>
        <v>1</v>
      </c>
      <c r="Q269" s="31">
        <f>VLOOKUP($C269,Banco!$A$3:$AZ$322,HLOOKUP(Q$2,Banco!$A$1:$AZ$2,2,FALSE),FALSE)</f>
        <v>0</v>
      </c>
      <c r="R269" s="31">
        <f>VLOOKUP($C269,Banco!$A$3:$AZ$322,HLOOKUP(R$2,Banco!$A$1:$AZ$2,2,FALSE),FALSE)</f>
        <v>0</v>
      </c>
      <c r="S269" s="31">
        <f>VLOOKUP($C269,Banco!$A$3:$AZ$322,HLOOKUP(S$2,Banco!$A$1:$AZ$2,2,FALSE),FALSE)</f>
        <v>7</v>
      </c>
      <c r="T269" s="31">
        <f>VLOOKUP($C269,Banco!$A$3:$AZ$322,HLOOKUP(T$2,Banco!$A$1:$AZ$2,2,FALSE),FALSE)</f>
        <v>7</v>
      </c>
      <c r="U269" s="31" t="str">
        <f>VLOOKUP($C269,Banco!$A$3:$AZ$322,HLOOKUP(U$2,Banco!$A$1:$AZ$2,2,FALSE),FALSE)</f>
        <v>-</v>
      </c>
      <c r="V269" s="31">
        <f>VLOOKUP($C269,Banco!$A$3:$AZ$322,HLOOKUP(V$2,Banco!$A$1:$AZ$2,2,FALSE),FALSE)</f>
        <v>0</v>
      </c>
      <c r="W269" s="31">
        <f>VLOOKUP($C269,Banco!$A$3:$AZ$322,HLOOKUP(W$2,Banco!$A$1:$AZ$2,2,FALSE),FALSE)</f>
        <v>0</v>
      </c>
      <c r="X269" s="31">
        <f>VLOOKUP($C269,Banco!$A$3:$AZ$322,HLOOKUP(X$2,Banco!$A$1:$AZ$2,2,FALSE),FALSE)</f>
        <v>1</v>
      </c>
      <c r="Y269" s="82" t="str">
        <f>VLOOKUP($C269,Banco!$A$3:$AZ$322,HLOOKUP(Y$2,Banco!$A$1:$AZ$2,2,FALSE),FALSE)</f>
        <v>Ref. Ituporanga</v>
      </c>
      <c r="Z269" s="82">
        <f>VLOOKUP($C269,Banco!$A$3:$AZ$322,HLOOKUP(Z$2,Banco!$A$1:$AZ$2,2,FALSE),FALSE)</f>
        <v>0</v>
      </c>
      <c r="AA269" s="82" t="str">
        <f>VLOOKUP($C269,Banco!$A$3:$AZ$322,HLOOKUP(AA$2,Banco!$A$1:$AZ$2,2,FALSE),FALSE)</f>
        <v>-</v>
      </c>
      <c r="AB269" s="82">
        <f>VLOOKUP($C269,Banco!$A$3:$AZ$322,HLOOKUP(AB$2,Banco!$A$1:$AZ$2,2,FALSE),FALSE)</f>
        <v>0</v>
      </c>
      <c r="AC269" s="82">
        <f>VLOOKUP($C269,Banco!$A$3:$AZ$322,HLOOKUP(AC$2,Banco!$A$1:$AZ$2,2,FALSE),FALSE)</f>
        <v>0</v>
      </c>
      <c r="AD269" s="82">
        <f>VLOOKUP($C269,Banco!$A$3:$AZ$322,HLOOKUP(AD$2,Banco!$A$1:$AZ$2,2,FALSE),FALSE)</f>
        <v>0</v>
      </c>
      <c r="AE269" s="82" t="str">
        <f>VLOOKUP($C269,Banco!$A$3:$AZ$322,HLOOKUP(AE$2,Banco!$A$1:$AZ$2,2,FALSE),FALSE)</f>
        <v>X</v>
      </c>
      <c r="AF269" s="82">
        <f>VLOOKUP($C269,Banco!$A$3:$AZ$322,HLOOKUP(AF$2,Banco!$A$1:$AZ$2,2,FALSE),FALSE)</f>
        <v>0</v>
      </c>
      <c r="AG269" s="82">
        <f>VLOOKUP($C269,Banco!$A$3:$AZ$322,HLOOKUP(AG$2,Banco!$A$1:$AZ$2,2,FALSE),FALSE)</f>
        <v>0</v>
      </c>
    </row>
    <row r="270" spans="1:33" x14ac:dyDescent="0.2">
      <c r="A270" s="417"/>
      <c r="B270" s="387"/>
      <c r="C270" s="162" t="s">
        <v>92</v>
      </c>
      <c r="D270" s="198" t="s">
        <v>480</v>
      </c>
      <c r="E270" s="25">
        <f>VLOOKUP($C270,Banco!$A$3:$AZ$322,HLOOKUP(E$2,Banco!$A$1:$AZ$2,2,FALSE),FALSE)</f>
        <v>4146</v>
      </c>
      <c r="F270" s="25">
        <f>VLOOKUP($C270,Banco!$A$3:$AZ$322,HLOOKUP(F$2,Banco!$A$1:$AZ$2,2,FALSE),FALSE)</f>
        <v>6900</v>
      </c>
      <c r="G270" s="25">
        <f>VLOOKUP($C270,Banco!$A$3:$AZ$322,HLOOKUP(G$2,Banco!$A$1:$AZ$2,2,FALSE),FALSE)</f>
        <v>4146</v>
      </c>
      <c r="H270" s="115">
        <f>VLOOKUP($C270,Banco!$A$3:$AZ$322,HLOOKUP(H$2,Banco!$A$1:$AZ$2,2,FALSE),FALSE)</f>
        <v>1</v>
      </c>
      <c r="I270" s="25">
        <f>VLOOKUP($C270,Banco!$A$3:$AZ$322,HLOOKUP(I$2,Banco!$A$1:$AZ$2,2,FALSE),FALSE)</f>
        <v>2</v>
      </c>
      <c r="J270" s="25">
        <f>VLOOKUP($C270,Banco!$A$3:$AZ$322,HLOOKUP(J$2,Banco!$A$1:$AZ$2,2,FALSE),FALSE)</f>
        <v>2</v>
      </c>
      <c r="K270" s="25">
        <f>VLOOKUP($C270,Banco!$A$3:$AZ$322,HLOOKUP(K$2,Banco!$A$1:$AZ$2,2,FALSE),FALSE)</f>
        <v>1</v>
      </c>
      <c r="L270" s="25">
        <f>VLOOKUP($C270,Banco!$A$3:$AZ$322,HLOOKUP(L$2,Banco!$A$1:$AZ$2,2,FALSE),FALSE)</f>
        <v>0</v>
      </c>
      <c r="M270" s="115">
        <f>VLOOKUP($C270,Banco!$A$3:$AZ$322,HLOOKUP(M$2,Banco!$A$1:$AZ$2,2,FALSE),FALSE)</f>
        <v>0.82410000000000005</v>
      </c>
      <c r="N270" s="25">
        <f>VLOOKUP($C270,Banco!$A$3:$AZ$322,HLOOKUP(N$2,Banco!$A$1:$AZ$2,2,FALSE),FALSE)</f>
        <v>0</v>
      </c>
      <c r="O270" s="25">
        <f>VLOOKUP($C270,Banco!$A$3:$AZ$322,HLOOKUP(O$2,Banco!$A$1:$AZ$2,2,FALSE),FALSE)</f>
        <v>0</v>
      </c>
      <c r="P270" s="25">
        <f>VLOOKUP($C270,Banco!$A$3:$AZ$322,HLOOKUP(P$2,Banco!$A$1:$AZ$2,2,FALSE),FALSE)</f>
        <v>1</v>
      </c>
      <c r="Q270" s="25">
        <f>VLOOKUP($C270,Banco!$A$3:$AZ$322,HLOOKUP(Q$2,Banco!$A$1:$AZ$2,2,FALSE),FALSE)</f>
        <v>0</v>
      </c>
      <c r="R270" s="25">
        <f>VLOOKUP($C270,Banco!$A$3:$AZ$322,HLOOKUP(R$2,Banco!$A$1:$AZ$2,2,FALSE),FALSE)</f>
        <v>0</v>
      </c>
      <c r="S270" s="25">
        <f>VLOOKUP($C270,Banco!$A$3:$AZ$322,HLOOKUP(S$2,Banco!$A$1:$AZ$2,2,FALSE),FALSE)</f>
        <v>10</v>
      </c>
      <c r="T270" s="25">
        <f>VLOOKUP($C270,Banco!$A$3:$AZ$322,HLOOKUP(T$2,Banco!$A$1:$AZ$2,2,FALSE),FALSE)</f>
        <v>10</v>
      </c>
      <c r="U270" s="25" t="str">
        <f>VLOOKUP($C270,Banco!$A$3:$AZ$322,HLOOKUP(U$2,Banco!$A$1:$AZ$2,2,FALSE),FALSE)</f>
        <v>-</v>
      </c>
      <c r="V270" s="25">
        <f>VLOOKUP($C270,Banco!$A$3:$AZ$322,HLOOKUP(V$2,Banco!$A$1:$AZ$2,2,FALSE),FALSE)</f>
        <v>0</v>
      </c>
      <c r="W270" s="25">
        <f>VLOOKUP($C270,Banco!$A$3:$AZ$322,HLOOKUP(W$2,Banco!$A$1:$AZ$2,2,FALSE),FALSE)</f>
        <v>0</v>
      </c>
      <c r="X270" s="25">
        <f>VLOOKUP($C270,Banco!$A$3:$AZ$322,HLOOKUP(X$2,Banco!$A$1:$AZ$2,2,FALSE),FALSE)</f>
        <v>1</v>
      </c>
      <c r="Y270" s="79" t="str">
        <f>VLOOKUP($C270,Banco!$A$3:$AZ$322,HLOOKUP(Y$2,Banco!$A$1:$AZ$2,2,FALSE),FALSE)</f>
        <v>Ref. Ibirama</v>
      </c>
      <c r="Z270" s="79">
        <f>VLOOKUP($C270,Banco!$A$3:$AZ$322,HLOOKUP(Z$2,Banco!$A$1:$AZ$2,2,FALSE),FALSE)</f>
        <v>0</v>
      </c>
      <c r="AA270" s="79" t="str">
        <f>VLOOKUP($C270,Banco!$A$3:$AZ$322,HLOOKUP(AA$2,Banco!$A$1:$AZ$2,2,FALSE),FALSE)</f>
        <v>-</v>
      </c>
      <c r="AB270" s="79">
        <f>VLOOKUP($C270,Banco!$A$3:$AZ$322,HLOOKUP(AB$2,Banco!$A$1:$AZ$2,2,FALSE),FALSE)</f>
        <v>0</v>
      </c>
      <c r="AC270" s="79">
        <f>VLOOKUP($C270,Banco!$A$3:$AZ$322,HLOOKUP(AC$2,Banco!$A$1:$AZ$2,2,FALSE),FALSE)</f>
        <v>0</v>
      </c>
      <c r="AD270" s="79">
        <f>VLOOKUP($C270,Banco!$A$3:$AZ$322,HLOOKUP(AD$2,Banco!$A$1:$AZ$2,2,FALSE),FALSE)</f>
        <v>0</v>
      </c>
      <c r="AE270" s="79" t="str">
        <f>VLOOKUP($C270,Banco!$A$3:$AZ$322,HLOOKUP(AE$2,Banco!$A$1:$AZ$2,2,FALSE),FALSE)</f>
        <v>X</v>
      </c>
      <c r="AF270" s="79">
        <f>VLOOKUP($C270,Banco!$A$3:$AZ$322,HLOOKUP(AF$2,Banco!$A$1:$AZ$2,2,FALSE),FALSE)</f>
        <v>0</v>
      </c>
      <c r="AG270" s="79">
        <f>VLOOKUP($C270,Banco!$A$3:$AZ$322,HLOOKUP(AG$2,Banco!$A$1:$AZ$2,2,FALSE),FALSE)</f>
        <v>0</v>
      </c>
    </row>
    <row r="271" spans="1:33" ht="30" customHeight="1" x14ac:dyDescent="0.2">
      <c r="A271" s="417"/>
      <c r="B271" s="387"/>
      <c r="C271" s="164" t="s">
        <v>118</v>
      </c>
      <c r="D271" s="198" t="s">
        <v>480</v>
      </c>
      <c r="E271" s="31">
        <f>VLOOKUP($C271,Banco!$A$3:$AZ$322,HLOOKUP(E$2,Banco!$A$1:$AZ$2,2,FALSE),FALSE)</f>
        <v>18950</v>
      </c>
      <c r="F271" s="31">
        <f>VLOOKUP($C271,Banco!$A$3:$AZ$322,HLOOKUP(F$2,Banco!$A$1:$AZ$2,2,FALSE),FALSE)</f>
        <v>24150</v>
      </c>
      <c r="G271" s="31">
        <f>VLOOKUP($C271,Banco!$A$3:$AZ$322,HLOOKUP(G$2,Banco!$A$1:$AZ$2,2,FALSE),FALSE)</f>
        <v>18950</v>
      </c>
      <c r="H271" s="118">
        <f>VLOOKUP($C271,Banco!$A$3:$AZ$322,HLOOKUP(H$2,Banco!$A$1:$AZ$2,2,FALSE),FALSE)</f>
        <v>1</v>
      </c>
      <c r="I271" s="31">
        <f>VLOOKUP($C271,Banco!$A$3:$AZ$322,HLOOKUP(I$2,Banco!$A$1:$AZ$2,2,FALSE),FALSE)</f>
        <v>9</v>
      </c>
      <c r="J271" s="31">
        <f>VLOOKUP($C271,Banco!$A$3:$AZ$322,HLOOKUP(J$2,Banco!$A$1:$AZ$2,2,FALSE),FALSE)</f>
        <v>7</v>
      </c>
      <c r="K271" s="31">
        <f>VLOOKUP($C271,Banco!$A$3:$AZ$322,HLOOKUP(K$2,Banco!$A$1:$AZ$2,2,FALSE),FALSE)</f>
        <v>5</v>
      </c>
      <c r="L271" s="31">
        <f>VLOOKUP($C271,Banco!$A$3:$AZ$322,HLOOKUP(L$2,Banco!$A$1:$AZ$2,2,FALSE),FALSE)</f>
        <v>0</v>
      </c>
      <c r="M271" s="118">
        <f>VLOOKUP($C271,Banco!$A$3:$AZ$322,HLOOKUP(M$2,Banco!$A$1:$AZ$2,2,FALSE),FALSE)</f>
        <v>0.90329999999999999</v>
      </c>
      <c r="N271" s="31">
        <f>VLOOKUP($C271,Banco!$A$3:$AZ$322,HLOOKUP(N$2,Banco!$A$1:$AZ$2,2,FALSE),FALSE)</f>
        <v>0</v>
      </c>
      <c r="O271" s="31">
        <f>VLOOKUP($C271,Banco!$A$3:$AZ$322,HLOOKUP(O$2,Banco!$A$1:$AZ$2,2,FALSE),FALSE)</f>
        <v>0</v>
      </c>
      <c r="P271" s="31">
        <f>VLOOKUP($C271,Banco!$A$3:$AZ$322,HLOOKUP(P$2,Banco!$A$1:$AZ$2,2,FALSE),FALSE)</f>
        <v>7</v>
      </c>
      <c r="Q271" s="31">
        <f>VLOOKUP($C271,Banco!$A$3:$AZ$322,HLOOKUP(Q$2,Banco!$A$1:$AZ$2,2,FALSE),FALSE)</f>
        <v>0</v>
      </c>
      <c r="R271" s="31">
        <f>VLOOKUP($C271,Banco!$A$3:$AZ$322,HLOOKUP(R$2,Banco!$A$1:$AZ$2,2,FALSE),FALSE)</f>
        <v>0</v>
      </c>
      <c r="S271" s="31">
        <f>VLOOKUP($C271,Banco!$A$3:$AZ$322,HLOOKUP(S$2,Banco!$A$1:$AZ$2,2,FALSE),FALSE)</f>
        <v>46</v>
      </c>
      <c r="T271" s="31">
        <f>VLOOKUP($C271,Banco!$A$3:$AZ$322,HLOOKUP(T$2,Banco!$A$1:$AZ$2,2,FALSE),FALSE)</f>
        <v>35</v>
      </c>
      <c r="U271" s="31" t="str">
        <f>VLOOKUP($C271,Banco!$A$3:$AZ$322,HLOOKUP(U$2,Banco!$A$1:$AZ$2,2,FALSE),FALSE)</f>
        <v>-</v>
      </c>
      <c r="V271" s="31">
        <f>VLOOKUP($C271,Banco!$A$3:$AZ$322,HLOOKUP(V$2,Banco!$A$1:$AZ$2,2,FALSE),FALSE)</f>
        <v>1</v>
      </c>
      <c r="W271" s="31">
        <f>VLOOKUP($C271,Banco!$A$3:$AZ$322,HLOOKUP(W$2,Banco!$A$1:$AZ$2,2,FALSE),FALSE)</f>
        <v>0</v>
      </c>
      <c r="X271" s="31">
        <f>VLOOKUP($C271,Banco!$A$3:$AZ$322,HLOOKUP(X$2,Banco!$A$1:$AZ$2,2,FALSE),FALSE)</f>
        <v>0</v>
      </c>
      <c r="Y271" s="82" t="str">
        <f>VLOOKUP($C271,Banco!$A$3:$AZ$322,HLOOKUP(Y$2,Banco!$A$1:$AZ$2,2,FALSE),FALSE)</f>
        <v>Sede Ibirama</v>
      </c>
      <c r="Z271" s="82">
        <f>VLOOKUP($C271,Banco!$A$3:$AZ$322,HLOOKUP(Z$2,Banco!$A$1:$AZ$2,2,FALSE),FALSE)</f>
        <v>0</v>
      </c>
      <c r="AA271" s="326" t="str">
        <f>VLOOKUP($C271,Banco!$A$3:$AZ$322,HLOOKUP(AA$2,Banco!$A$1:$AZ$2,2,FALSE),FALSE)</f>
        <v>CAPS I - Microrregional</v>
      </c>
      <c r="AB271" s="82">
        <f>VLOOKUP($C271,Banco!$A$3:$AZ$322,HLOOKUP(AB$2,Banco!$A$1:$AZ$2,2,FALSE),FALSE)</f>
        <v>0</v>
      </c>
      <c r="AC271" s="82">
        <f>VLOOKUP($C271,Banco!$A$3:$AZ$322,HLOOKUP(AC$2,Banco!$A$1:$AZ$2,2,FALSE),FALSE)</f>
        <v>0</v>
      </c>
      <c r="AD271" s="82">
        <f>VLOOKUP($C271,Banco!$A$3:$AZ$322,HLOOKUP(AD$2,Banco!$A$1:$AZ$2,2,FALSE),FALSE)</f>
        <v>0</v>
      </c>
      <c r="AE271" s="82" t="str">
        <f>VLOOKUP($C271,Banco!$A$3:$AZ$322,HLOOKUP(AE$2,Banco!$A$1:$AZ$2,2,FALSE),FALSE)</f>
        <v>X</v>
      </c>
      <c r="AF271" s="82">
        <f>VLOOKUP($C271,Banco!$A$3:$AZ$322,HLOOKUP(AF$2,Banco!$A$1:$AZ$2,2,FALSE),FALSE)</f>
        <v>0</v>
      </c>
      <c r="AG271" s="82">
        <f>VLOOKUP($C271,Banco!$A$3:$AZ$322,HLOOKUP(AG$2,Banco!$A$1:$AZ$2,2,FALSE),FALSE)</f>
        <v>0</v>
      </c>
    </row>
    <row r="272" spans="1:33" x14ac:dyDescent="0.2">
      <c r="A272" s="417"/>
      <c r="B272" s="387"/>
      <c r="C272" s="162" t="s">
        <v>123</v>
      </c>
      <c r="D272" s="198" t="s">
        <v>480</v>
      </c>
      <c r="E272" s="25">
        <f>VLOOKUP($C272,Banco!$A$3:$AZ$322,HLOOKUP(E$2,Banco!$A$1:$AZ$2,2,FALSE),FALSE)</f>
        <v>6197</v>
      </c>
      <c r="F272" s="25">
        <f>VLOOKUP($C272,Banco!$A$3:$AZ$322,HLOOKUP(F$2,Banco!$A$1:$AZ$2,2,FALSE),FALSE)</f>
        <v>10350</v>
      </c>
      <c r="G272" s="25">
        <f>VLOOKUP($C272,Banco!$A$3:$AZ$322,HLOOKUP(G$2,Banco!$A$1:$AZ$2,2,FALSE),FALSE)</f>
        <v>6197</v>
      </c>
      <c r="H272" s="115">
        <f>VLOOKUP($C272,Banco!$A$3:$AZ$322,HLOOKUP(H$2,Banco!$A$1:$AZ$2,2,FALSE),FALSE)</f>
        <v>1</v>
      </c>
      <c r="I272" s="25">
        <f>VLOOKUP($C272,Banco!$A$3:$AZ$322,HLOOKUP(I$2,Banco!$A$1:$AZ$2,2,FALSE),FALSE)</f>
        <v>3</v>
      </c>
      <c r="J272" s="25">
        <f>VLOOKUP($C272,Banco!$A$3:$AZ$322,HLOOKUP(J$2,Banco!$A$1:$AZ$2,2,FALSE),FALSE)</f>
        <v>3</v>
      </c>
      <c r="K272" s="25">
        <f>VLOOKUP($C272,Banco!$A$3:$AZ$322,HLOOKUP(K$2,Banco!$A$1:$AZ$2,2,FALSE),FALSE)</f>
        <v>5</v>
      </c>
      <c r="L272" s="25">
        <f>VLOOKUP($C272,Banco!$A$3:$AZ$322,HLOOKUP(L$2,Banco!$A$1:$AZ$2,2,FALSE),FALSE)</f>
        <v>0</v>
      </c>
      <c r="M272" s="115">
        <f>VLOOKUP($C272,Banco!$A$3:$AZ$322,HLOOKUP(M$2,Banco!$A$1:$AZ$2,2,FALSE),FALSE)</f>
        <v>0.24329999999999999</v>
      </c>
      <c r="N272" s="25">
        <f>VLOOKUP($C272,Banco!$A$3:$AZ$322,HLOOKUP(N$2,Banco!$A$1:$AZ$2,2,FALSE),FALSE)</f>
        <v>0</v>
      </c>
      <c r="O272" s="25">
        <f>VLOOKUP($C272,Banco!$A$3:$AZ$322,HLOOKUP(O$2,Banco!$A$1:$AZ$2,2,FALSE),FALSE)</f>
        <v>0</v>
      </c>
      <c r="P272" s="25">
        <f>VLOOKUP($C272,Banco!$A$3:$AZ$322,HLOOKUP(P$2,Banco!$A$1:$AZ$2,2,FALSE),FALSE)</f>
        <v>2</v>
      </c>
      <c r="Q272" s="25">
        <f>VLOOKUP($C272,Banco!$A$3:$AZ$322,HLOOKUP(Q$2,Banco!$A$1:$AZ$2,2,FALSE),FALSE)</f>
        <v>0</v>
      </c>
      <c r="R272" s="25">
        <f>VLOOKUP($C272,Banco!$A$3:$AZ$322,HLOOKUP(R$2,Banco!$A$1:$AZ$2,2,FALSE),FALSE)</f>
        <v>0</v>
      </c>
      <c r="S272" s="25">
        <f>VLOOKUP($C272,Banco!$A$3:$AZ$322,HLOOKUP(S$2,Banco!$A$1:$AZ$2,2,FALSE),FALSE)</f>
        <v>15</v>
      </c>
      <c r="T272" s="25">
        <f>VLOOKUP($C272,Banco!$A$3:$AZ$322,HLOOKUP(T$2,Banco!$A$1:$AZ$2,2,FALSE),FALSE)</f>
        <v>13</v>
      </c>
      <c r="U272" s="25" t="str">
        <f>VLOOKUP($C272,Banco!$A$3:$AZ$322,HLOOKUP(U$2,Banco!$A$1:$AZ$2,2,FALSE),FALSE)</f>
        <v>-</v>
      </c>
      <c r="V272" s="25">
        <f>VLOOKUP($C272,Banco!$A$3:$AZ$322,HLOOKUP(V$2,Banco!$A$1:$AZ$2,2,FALSE),FALSE)</f>
        <v>0</v>
      </c>
      <c r="W272" s="25">
        <f>VLOOKUP($C272,Banco!$A$3:$AZ$322,HLOOKUP(W$2,Banco!$A$1:$AZ$2,2,FALSE),FALSE)</f>
        <v>0</v>
      </c>
      <c r="X272" s="25">
        <f>VLOOKUP($C272,Banco!$A$3:$AZ$322,HLOOKUP(X$2,Banco!$A$1:$AZ$2,2,FALSE),FALSE)</f>
        <v>1</v>
      </c>
      <c r="Y272" s="79" t="str">
        <f>VLOOKUP($C272,Banco!$A$3:$AZ$322,HLOOKUP(Y$2,Banco!$A$1:$AZ$2,2,FALSE),FALSE)</f>
        <v>Ref. Ituporanga</v>
      </c>
      <c r="Z272" s="79">
        <f>VLOOKUP($C272,Banco!$A$3:$AZ$322,HLOOKUP(Z$2,Banco!$A$1:$AZ$2,2,FALSE),FALSE)</f>
        <v>0</v>
      </c>
      <c r="AA272" s="79" t="str">
        <f>VLOOKUP($C272,Banco!$A$3:$AZ$322,HLOOKUP(AA$2,Banco!$A$1:$AZ$2,2,FALSE),FALSE)</f>
        <v>-</v>
      </c>
      <c r="AB272" s="79">
        <f>VLOOKUP($C272,Banco!$A$3:$AZ$322,HLOOKUP(AB$2,Banco!$A$1:$AZ$2,2,FALSE),FALSE)</f>
        <v>0</v>
      </c>
      <c r="AC272" s="79">
        <f>VLOOKUP($C272,Banco!$A$3:$AZ$322,HLOOKUP(AC$2,Banco!$A$1:$AZ$2,2,FALSE),FALSE)</f>
        <v>1</v>
      </c>
      <c r="AD272" s="79">
        <f>VLOOKUP($C272,Banco!$A$3:$AZ$322,HLOOKUP(AD$2,Banco!$A$1:$AZ$2,2,FALSE),FALSE)</f>
        <v>0</v>
      </c>
      <c r="AE272" s="79" t="str">
        <f>VLOOKUP($C272,Banco!$A$3:$AZ$322,HLOOKUP(AE$2,Banco!$A$1:$AZ$2,2,FALSE),FALSE)</f>
        <v>X</v>
      </c>
      <c r="AF272" s="79">
        <f>VLOOKUP($C272,Banco!$A$3:$AZ$322,HLOOKUP(AF$2,Banco!$A$1:$AZ$2,2,FALSE),FALSE)</f>
        <v>0</v>
      </c>
      <c r="AG272" s="79">
        <f>VLOOKUP($C272,Banco!$A$3:$AZ$322,HLOOKUP(AG$2,Banco!$A$1:$AZ$2,2,FALSE),FALSE)</f>
        <v>0</v>
      </c>
    </row>
    <row r="273" spans="1:33" x14ac:dyDescent="0.2">
      <c r="A273" s="417"/>
      <c r="B273" s="387"/>
      <c r="C273" s="164" t="s">
        <v>140</v>
      </c>
      <c r="D273" s="198" t="s">
        <v>480</v>
      </c>
      <c r="E273" s="31">
        <f>VLOOKUP($C273,Banco!$A$3:$AZ$322,HLOOKUP(E$2,Banco!$A$1:$AZ$2,2,FALSE),FALSE)</f>
        <v>25086</v>
      </c>
      <c r="F273" s="31">
        <f>VLOOKUP($C273,Banco!$A$3:$AZ$322,HLOOKUP(F$2,Banco!$A$1:$AZ$2,2,FALSE),FALSE)</f>
        <v>27600</v>
      </c>
      <c r="G273" s="31">
        <f>VLOOKUP($C273,Banco!$A$3:$AZ$322,HLOOKUP(G$2,Banco!$A$1:$AZ$2,2,FALSE),FALSE)</f>
        <v>25086</v>
      </c>
      <c r="H273" s="118">
        <f>VLOOKUP($C273,Banco!$A$3:$AZ$322,HLOOKUP(H$2,Banco!$A$1:$AZ$2,2,FALSE),FALSE)</f>
        <v>1</v>
      </c>
      <c r="I273" s="31">
        <f>VLOOKUP($C273,Banco!$A$3:$AZ$322,HLOOKUP(I$2,Banco!$A$1:$AZ$2,2,FALSE),FALSE)</f>
        <v>12</v>
      </c>
      <c r="J273" s="31">
        <f>VLOOKUP($C273,Banco!$A$3:$AZ$322,HLOOKUP(J$2,Banco!$A$1:$AZ$2,2,FALSE),FALSE)</f>
        <v>8</v>
      </c>
      <c r="K273" s="31">
        <f>VLOOKUP($C273,Banco!$A$3:$AZ$322,HLOOKUP(K$2,Banco!$A$1:$AZ$2,2,FALSE),FALSE)</f>
        <v>5</v>
      </c>
      <c r="L273" s="31">
        <f>VLOOKUP($C273,Banco!$A$3:$AZ$322,HLOOKUP(L$2,Banco!$A$1:$AZ$2,2,FALSE),FALSE)</f>
        <v>0</v>
      </c>
      <c r="M273" s="118">
        <f>VLOOKUP($C273,Banco!$A$3:$AZ$322,HLOOKUP(M$2,Banco!$A$1:$AZ$2,2,FALSE),FALSE)</f>
        <v>0.30130000000000001</v>
      </c>
      <c r="N273" s="31">
        <f>VLOOKUP($C273,Banco!$A$3:$AZ$322,HLOOKUP(N$2,Banco!$A$1:$AZ$2,2,FALSE),FALSE)</f>
        <v>0</v>
      </c>
      <c r="O273" s="31">
        <f>VLOOKUP($C273,Banco!$A$3:$AZ$322,HLOOKUP(O$2,Banco!$A$1:$AZ$2,2,FALSE),FALSE)</f>
        <v>0</v>
      </c>
      <c r="P273" s="31">
        <f>VLOOKUP($C273,Banco!$A$3:$AZ$322,HLOOKUP(P$2,Banco!$A$1:$AZ$2,2,FALSE),FALSE)</f>
        <v>7</v>
      </c>
      <c r="Q273" s="31">
        <f>VLOOKUP($C273,Banco!$A$3:$AZ$322,HLOOKUP(Q$2,Banco!$A$1:$AZ$2,2,FALSE),FALSE)</f>
        <v>0</v>
      </c>
      <c r="R273" s="31">
        <f>VLOOKUP($C273,Banco!$A$3:$AZ$322,HLOOKUP(R$2,Banco!$A$1:$AZ$2,2,FALSE),FALSE)</f>
        <v>0</v>
      </c>
      <c r="S273" s="31">
        <f>VLOOKUP($C273,Banco!$A$3:$AZ$322,HLOOKUP(S$2,Banco!$A$1:$AZ$2,2,FALSE),FALSE)</f>
        <v>61</v>
      </c>
      <c r="T273" s="31">
        <f>VLOOKUP($C273,Banco!$A$3:$AZ$322,HLOOKUP(T$2,Banco!$A$1:$AZ$2,2,FALSE),FALSE)</f>
        <v>41</v>
      </c>
      <c r="U273" s="31" t="str">
        <f>VLOOKUP($C273,Banco!$A$3:$AZ$322,HLOOKUP(U$2,Banco!$A$1:$AZ$2,2,FALSE),FALSE)</f>
        <v>-</v>
      </c>
      <c r="V273" s="31">
        <f>VLOOKUP($C273,Banco!$A$3:$AZ$322,HLOOKUP(V$2,Banco!$A$1:$AZ$2,2,FALSE),FALSE)</f>
        <v>1</v>
      </c>
      <c r="W273" s="31">
        <f>VLOOKUP($C273,Banco!$A$3:$AZ$322,HLOOKUP(W$2,Banco!$A$1:$AZ$2,2,FALSE),FALSE)</f>
        <v>0</v>
      </c>
      <c r="X273" s="31">
        <f>VLOOKUP($C273,Banco!$A$3:$AZ$322,HLOOKUP(X$2,Banco!$A$1:$AZ$2,2,FALSE),FALSE)</f>
        <v>0</v>
      </c>
      <c r="Y273" s="82" t="str">
        <f>VLOOKUP($C273,Banco!$A$3:$AZ$322,HLOOKUP(Y$2,Banco!$A$1:$AZ$2,2,FALSE),FALSE)</f>
        <v>Sede Ituporanga</v>
      </c>
      <c r="Z273" s="82">
        <f>VLOOKUP($C273,Banco!$A$3:$AZ$322,HLOOKUP(Z$2,Banco!$A$1:$AZ$2,2,FALSE),FALSE)</f>
        <v>0</v>
      </c>
      <c r="AA273" s="82" t="str">
        <f>VLOOKUP($C273,Banco!$A$3:$AZ$322,HLOOKUP(AA$2,Banco!$A$1:$AZ$2,2,FALSE),FALSE)</f>
        <v>-</v>
      </c>
      <c r="AB273" s="82">
        <f>VLOOKUP($C273,Banco!$A$3:$AZ$322,HLOOKUP(AB$2,Banco!$A$1:$AZ$2,2,FALSE),FALSE)</f>
        <v>3</v>
      </c>
      <c r="AC273" s="82">
        <f>VLOOKUP($C273,Banco!$A$3:$AZ$322,HLOOKUP(AC$2,Banco!$A$1:$AZ$2,2,FALSE),FALSE)</f>
        <v>0</v>
      </c>
      <c r="AD273" s="82">
        <f>VLOOKUP($C273,Banco!$A$3:$AZ$322,HLOOKUP(AD$2,Banco!$A$1:$AZ$2,2,FALSE),FALSE)</f>
        <v>0</v>
      </c>
      <c r="AE273" s="82" t="str">
        <f>VLOOKUP($C273,Banco!$A$3:$AZ$322,HLOOKUP(AE$2,Banco!$A$1:$AZ$2,2,FALSE),FALSE)</f>
        <v>X</v>
      </c>
      <c r="AF273" s="82">
        <f>VLOOKUP($C273,Banco!$A$3:$AZ$322,HLOOKUP(AF$2,Banco!$A$1:$AZ$2,2,FALSE),FALSE)</f>
        <v>0</v>
      </c>
      <c r="AG273" s="82">
        <f>VLOOKUP($C273,Banco!$A$3:$AZ$322,HLOOKUP(AG$2,Banco!$A$1:$AZ$2,2,FALSE),FALSE)</f>
        <v>0</v>
      </c>
    </row>
    <row r="274" spans="1:33" ht="24.75" customHeight="1" x14ac:dyDescent="0.2">
      <c r="A274" s="417"/>
      <c r="B274" s="387"/>
      <c r="C274" s="162" t="s">
        <v>148</v>
      </c>
      <c r="D274" s="198" t="s">
        <v>480</v>
      </c>
      <c r="E274" s="25">
        <f>VLOOKUP($C274,Banco!$A$3:$AZ$322,HLOOKUP(E$2,Banco!$A$1:$AZ$2,2,FALSE),FALSE)</f>
        <v>4997</v>
      </c>
      <c r="F274" s="25">
        <f>VLOOKUP($C274,Banco!$A$3:$AZ$322,HLOOKUP(F$2,Banco!$A$1:$AZ$2,2,FALSE),FALSE)</f>
        <v>6900</v>
      </c>
      <c r="G274" s="25">
        <f>VLOOKUP($C274,Banco!$A$3:$AZ$322,HLOOKUP(G$2,Banco!$A$1:$AZ$2,2,FALSE),FALSE)</f>
        <v>4997</v>
      </c>
      <c r="H274" s="115">
        <f>VLOOKUP($C274,Banco!$A$3:$AZ$322,HLOOKUP(H$2,Banco!$A$1:$AZ$2,2,FALSE),FALSE)</f>
        <v>1</v>
      </c>
      <c r="I274" s="25">
        <f>VLOOKUP($C274,Banco!$A$3:$AZ$322,HLOOKUP(I$2,Banco!$A$1:$AZ$2,2,FALSE),FALSE)</f>
        <v>2</v>
      </c>
      <c r="J274" s="25">
        <f>VLOOKUP($C274,Banco!$A$3:$AZ$322,HLOOKUP(J$2,Banco!$A$1:$AZ$2,2,FALSE),FALSE)</f>
        <v>2</v>
      </c>
      <c r="K274" s="25">
        <f>VLOOKUP($C274,Banco!$A$3:$AZ$322,HLOOKUP(K$2,Banco!$A$1:$AZ$2,2,FALSE),FALSE)</f>
        <v>2</v>
      </c>
      <c r="L274" s="25">
        <f>VLOOKUP($C274,Banco!$A$3:$AZ$322,HLOOKUP(L$2,Banco!$A$1:$AZ$2,2,FALSE),FALSE)</f>
        <v>0</v>
      </c>
      <c r="M274" s="115">
        <f>VLOOKUP($C274,Banco!$A$3:$AZ$322,HLOOKUP(M$2,Banco!$A$1:$AZ$2,2,FALSE),FALSE)</f>
        <v>1</v>
      </c>
      <c r="N274" s="25">
        <f>VLOOKUP($C274,Banco!$A$3:$AZ$322,HLOOKUP(N$2,Banco!$A$1:$AZ$2,2,FALSE),FALSE)</f>
        <v>0</v>
      </c>
      <c r="O274" s="25">
        <f>VLOOKUP($C274,Banco!$A$3:$AZ$322,HLOOKUP(O$2,Banco!$A$1:$AZ$2,2,FALSE),FALSE)</f>
        <v>0</v>
      </c>
      <c r="P274" s="25">
        <f>VLOOKUP($C274,Banco!$A$3:$AZ$322,HLOOKUP(P$2,Banco!$A$1:$AZ$2,2,FALSE),FALSE)</f>
        <v>2</v>
      </c>
      <c r="Q274" s="25">
        <f>VLOOKUP($C274,Banco!$A$3:$AZ$322,HLOOKUP(Q$2,Banco!$A$1:$AZ$2,2,FALSE),FALSE)</f>
        <v>1</v>
      </c>
      <c r="R274" s="25">
        <f>VLOOKUP($C274,Banco!$A$3:$AZ$322,HLOOKUP(R$2,Banco!$A$1:$AZ$2,2,FALSE),FALSE)</f>
        <v>1</v>
      </c>
      <c r="S274" s="25">
        <f>VLOOKUP($C274,Banco!$A$3:$AZ$322,HLOOKUP(S$2,Banco!$A$1:$AZ$2,2,FALSE),FALSE)</f>
        <v>12</v>
      </c>
      <c r="T274" s="25">
        <f>VLOOKUP($C274,Banco!$A$3:$AZ$322,HLOOKUP(T$2,Banco!$A$1:$AZ$2,2,FALSE),FALSE)</f>
        <v>12</v>
      </c>
      <c r="U274" s="25" t="str">
        <f>VLOOKUP($C274,Banco!$A$3:$AZ$322,HLOOKUP(U$2,Banco!$A$1:$AZ$2,2,FALSE),FALSE)</f>
        <v>-</v>
      </c>
      <c r="V274" s="25">
        <f>VLOOKUP($C274,Banco!$A$3:$AZ$322,HLOOKUP(V$2,Banco!$A$1:$AZ$2,2,FALSE),FALSE)</f>
        <v>0</v>
      </c>
      <c r="W274" s="25">
        <f>VLOOKUP($C274,Banco!$A$3:$AZ$322,HLOOKUP(W$2,Banco!$A$1:$AZ$2,2,FALSE),FALSE)</f>
        <v>0</v>
      </c>
      <c r="X274" s="25">
        <f>VLOOKUP($C274,Banco!$A$3:$AZ$322,HLOOKUP(X$2,Banco!$A$1:$AZ$2,2,FALSE),FALSE)</f>
        <v>1</v>
      </c>
      <c r="Y274" s="79" t="str">
        <f>VLOOKUP($C274,Banco!$A$3:$AZ$322,HLOOKUP(Y$2,Banco!$A$1:$AZ$2,2,FALSE),FALSE)</f>
        <v>Ref. Ibirama</v>
      </c>
      <c r="Z274" s="79">
        <f>VLOOKUP($C274,Banco!$A$3:$AZ$322,HLOOKUP(Z$2,Banco!$A$1:$AZ$2,2,FALSE),FALSE)</f>
        <v>0</v>
      </c>
      <c r="AA274" s="79" t="str">
        <f>VLOOKUP($C274,Banco!$A$3:$AZ$322,HLOOKUP(AA$2,Banco!$A$1:$AZ$2,2,FALSE),FALSE)</f>
        <v>Encaminha p/ Ibirama</v>
      </c>
      <c r="AB274" s="79">
        <f>VLOOKUP($C274,Banco!$A$3:$AZ$322,HLOOKUP(AB$2,Banco!$A$1:$AZ$2,2,FALSE),FALSE)</f>
        <v>0</v>
      </c>
      <c r="AC274" s="79">
        <f>VLOOKUP($C274,Banco!$A$3:$AZ$322,HLOOKUP(AC$2,Banco!$A$1:$AZ$2,2,FALSE),FALSE)</f>
        <v>0</v>
      </c>
      <c r="AD274" s="79">
        <f>VLOOKUP($C274,Banco!$A$3:$AZ$322,HLOOKUP(AD$2,Banco!$A$1:$AZ$2,2,FALSE),FALSE)</f>
        <v>0</v>
      </c>
      <c r="AE274" s="79" t="str">
        <f>VLOOKUP($C274,Banco!$A$3:$AZ$322,HLOOKUP(AE$2,Banco!$A$1:$AZ$2,2,FALSE),FALSE)</f>
        <v>X</v>
      </c>
      <c r="AF274" s="79">
        <f>VLOOKUP($C274,Banco!$A$3:$AZ$322,HLOOKUP(AF$2,Banco!$A$1:$AZ$2,2,FALSE),FALSE)</f>
        <v>0</v>
      </c>
      <c r="AG274" s="79">
        <f>VLOOKUP($C274,Banco!$A$3:$AZ$322,HLOOKUP(AG$2,Banco!$A$1:$AZ$2,2,FALSE),FALSE)</f>
        <v>0</v>
      </c>
    </row>
    <row r="275" spans="1:33" x14ac:dyDescent="0.2">
      <c r="A275" s="417"/>
      <c r="B275" s="387"/>
      <c r="C275" s="164" t="s">
        <v>154</v>
      </c>
      <c r="D275" s="198" t="s">
        <v>480</v>
      </c>
      <c r="E275" s="31">
        <f>VLOOKUP($C275,Banco!$A$3:$AZ$322,HLOOKUP(E$2,Banco!$A$1:$AZ$2,2,FALSE),FALSE)</f>
        <v>6970</v>
      </c>
      <c r="F275" s="31">
        <f>VLOOKUP($C275,Banco!$A$3:$AZ$322,HLOOKUP(F$2,Banco!$A$1:$AZ$2,2,FALSE),FALSE)</f>
        <v>10350</v>
      </c>
      <c r="G275" s="31">
        <f>VLOOKUP($C275,Banco!$A$3:$AZ$322,HLOOKUP(G$2,Banco!$A$1:$AZ$2,2,FALSE),FALSE)</f>
        <v>6970</v>
      </c>
      <c r="H275" s="118">
        <f>VLOOKUP($C275,Banco!$A$3:$AZ$322,HLOOKUP(H$2,Banco!$A$1:$AZ$2,2,FALSE),FALSE)</f>
        <v>1</v>
      </c>
      <c r="I275" s="31">
        <f>VLOOKUP($C275,Banco!$A$3:$AZ$322,HLOOKUP(I$2,Banco!$A$1:$AZ$2,2,FALSE),FALSE)</f>
        <v>3</v>
      </c>
      <c r="J275" s="31">
        <f>VLOOKUP($C275,Banco!$A$3:$AZ$322,HLOOKUP(J$2,Banco!$A$1:$AZ$2,2,FALSE),FALSE)</f>
        <v>3</v>
      </c>
      <c r="K275" s="31">
        <f>VLOOKUP($C275,Banco!$A$3:$AZ$322,HLOOKUP(K$2,Banco!$A$1:$AZ$2,2,FALSE),FALSE)</f>
        <v>2</v>
      </c>
      <c r="L275" s="31">
        <f>VLOOKUP($C275,Banco!$A$3:$AZ$322,HLOOKUP(L$2,Banco!$A$1:$AZ$2,2,FALSE),FALSE)</f>
        <v>0</v>
      </c>
      <c r="M275" s="118">
        <f>VLOOKUP($C275,Banco!$A$3:$AZ$322,HLOOKUP(M$2,Banco!$A$1:$AZ$2,2,FALSE),FALSE)</f>
        <v>0.97689999999999999</v>
      </c>
      <c r="N275" s="31">
        <f>VLOOKUP($C275,Banco!$A$3:$AZ$322,HLOOKUP(N$2,Banco!$A$1:$AZ$2,2,FALSE),FALSE)</f>
        <v>0</v>
      </c>
      <c r="O275" s="31">
        <f>VLOOKUP($C275,Banco!$A$3:$AZ$322,HLOOKUP(O$2,Banco!$A$1:$AZ$2,2,FALSE),FALSE)</f>
        <v>0</v>
      </c>
      <c r="P275" s="31">
        <f>VLOOKUP($C275,Banco!$A$3:$AZ$322,HLOOKUP(P$2,Banco!$A$1:$AZ$2,2,FALSE),FALSE)</f>
        <v>2</v>
      </c>
      <c r="Q275" s="31">
        <f>VLOOKUP($C275,Banco!$A$3:$AZ$322,HLOOKUP(Q$2,Banco!$A$1:$AZ$2,2,FALSE),FALSE)</f>
        <v>0</v>
      </c>
      <c r="R275" s="31">
        <f>VLOOKUP($C275,Banco!$A$3:$AZ$322,HLOOKUP(R$2,Banco!$A$1:$AZ$2,2,FALSE),FALSE)</f>
        <v>0</v>
      </c>
      <c r="S275" s="31">
        <f>VLOOKUP($C275,Banco!$A$3:$AZ$322,HLOOKUP(S$2,Banco!$A$1:$AZ$2,2,FALSE),FALSE)</f>
        <v>17</v>
      </c>
      <c r="T275" s="31">
        <f>VLOOKUP($C275,Banco!$A$3:$AZ$322,HLOOKUP(T$2,Banco!$A$1:$AZ$2,2,FALSE),FALSE)</f>
        <v>13</v>
      </c>
      <c r="U275" s="31" t="str">
        <f>VLOOKUP($C275,Banco!$A$3:$AZ$322,HLOOKUP(U$2,Banco!$A$1:$AZ$2,2,FALSE),FALSE)</f>
        <v>-</v>
      </c>
      <c r="V275" s="31">
        <f>VLOOKUP($C275,Banco!$A$3:$AZ$322,HLOOKUP(V$2,Banco!$A$1:$AZ$2,2,FALSE),FALSE)</f>
        <v>0</v>
      </c>
      <c r="W275" s="31">
        <f>VLOOKUP($C275,Banco!$A$3:$AZ$322,HLOOKUP(W$2,Banco!$A$1:$AZ$2,2,FALSE),FALSE)</f>
        <v>0</v>
      </c>
      <c r="X275" s="31">
        <f>VLOOKUP($C275,Banco!$A$3:$AZ$322,HLOOKUP(X$2,Banco!$A$1:$AZ$2,2,FALSE),FALSE)</f>
        <v>1</v>
      </c>
      <c r="Y275" s="82" t="str">
        <f>VLOOKUP($C275,Banco!$A$3:$AZ$322,HLOOKUP(Y$2,Banco!$A$1:$AZ$2,2,FALSE),FALSE)</f>
        <v>Ref. Rio do Sul</v>
      </c>
      <c r="Z275" s="82">
        <f>VLOOKUP($C275,Banco!$A$3:$AZ$322,HLOOKUP(Z$2,Banco!$A$1:$AZ$2,2,FALSE),FALSE)</f>
        <v>0</v>
      </c>
      <c r="AA275" s="82" t="str">
        <f>VLOOKUP($C275,Banco!$A$3:$AZ$322,HLOOKUP(AA$2,Banco!$A$1:$AZ$2,2,FALSE),FALSE)</f>
        <v>-</v>
      </c>
      <c r="AB275" s="82">
        <f>VLOOKUP($C275,Banco!$A$3:$AZ$322,HLOOKUP(AB$2,Banco!$A$1:$AZ$2,2,FALSE),FALSE)</f>
        <v>0</v>
      </c>
      <c r="AC275" s="82">
        <f>VLOOKUP($C275,Banco!$A$3:$AZ$322,HLOOKUP(AC$2,Banco!$A$1:$AZ$2,2,FALSE),FALSE)</f>
        <v>0</v>
      </c>
      <c r="AD275" s="82">
        <f>VLOOKUP($C275,Banco!$A$3:$AZ$322,HLOOKUP(AD$2,Banco!$A$1:$AZ$2,2,FALSE),FALSE)</f>
        <v>0</v>
      </c>
      <c r="AE275" s="82" t="str">
        <f>VLOOKUP($C275,Banco!$A$3:$AZ$322,HLOOKUP(AE$2,Banco!$A$1:$AZ$2,2,FALSE),FALSE)</f>
        <v>X</v>
      </c>
      <c r="AF275" s="82">
        <f>VLOOKUP($C275,Banco!$A$3:$AZ$322,HLOOKUP(AF$2,Banco!$A$1:$AZ$2,2,FALSE),FALSE)</f>
        <v>0</v>
      </c>
      <c r="AG275" s="82">
        <f>VLOOKUP($C275,Banco!$A$3:$AZ$322,HLOOKUP(AG$2,Banco!$A$1:$AZ$2,2,FALSE),FALSE)</f>
        <v>0</v>
      </c>
    </row>
    <row r="276" spans="1:33" x14ac:dyDescent="0.2">
      <c r="A276" s="417"/>
      <c r="B276" s="387"/>
      <c r="C276" s="162" t="s">
        <v>159</v>
      </c>
      <c r="D276" s="198" t="s">
        <v>480</v>
      </c>
      <c r="E276" s="25">
        <f>VLOOKUP($C276,Banco!$A$3:$AZ$322,HLOOKUP(E$2,Banco!$A$1:$AZ$2,2,FALSE),FALSE)</f>
        <v>12130</v>
      </c>
      <c r="F276" s="25">
        <f>VLOOKUP($C276,Banco!$A$3:$AZ$322,HLOOKUP(F$2,Banco!$A$1:$AZ$2,2,FALSE),FALSE)</f>
        <v>17250</v>
      </c>
      <c r="G276" s="25">
        <f>VLOOKUP($C276,Banco!$A$3:$AZ$322,HLOOKUP(G$2,Banco!$A$1:$AZ$2,2,FALSE),FALSE)</f>
        <v>12130</v>
      </c>
      <c r="H276" s="115">
        <f>VLOOKUP($C276,Banco!$A$3:$AZ$322,HLOOKUP(H$2,Banco!$A$1:$AZ$2,2,FALSE),FALSE)</f>
        <v>1</v>
      </c>
      <c r="I276" s="25">
        <f>VLOOKUP($C276,Banco!$A$3:$AZ$322,HLOOKUP(I$2,Banco!$A$1:$AZ$2,2,FALSE),FALSE)</f>
        <v>6</v>
      </c>
      <c r="J276" s="25">
        <f>VLOOKUP($C276,Banco!$A$3:$AZ$322,HLOOKUP(J$2,Banco!$A$1:$AZ$2,2,FALSE),FALSE)</f>
        <v>5</v>
      </c>
      <c r="K276" s="25">
        <f>VLOOKUP($C276,Banco!$A$3:$AZ$322,HLOOKUP(K$2,Banco!$A$1:$AZ$2,2,FALSE),FALSE)</f>
        <v>2</v>
      </c>
      <c r="L276" s="25">
        <f>VLOOKUP($C276,Banco!$A$3:$AZ$322,HLOOKUP(L$2,Banco!$A$1:$AZ$2,2,FALSE),FALSE)</f>
        <v>0</v>
      </c>
      <c r="M276" s="115">
        <f>VLOOKUP($C276,Banco!$A$3:$AZ$322,HLOOKUP(M$2,Banco!$A$1:$AZ$2,2,FALSE),FALSE)</f>
        <v>0.56020000000000003</v>
      </c>
      <c r="N276" s="25">
        <f>VLOOKUP($C276,Banco!$A$3:$AZ$322,HLOOKUP(N$2,Banco!$A$1:$AZ$2,2,FALSE),FALSE)</f>
        <v>0</v>
      </c>
      <c r="O276" s="25">
        <f>VLOOKUP($C276,Banco!$A$3:$AZ$322,HLOOKUP(O$2,Banco!$A$1:$AZ$2,2,FALSE),FALSE)</f>
        <v>0</v>
      </c>
      <c r="P276" s="25">
        <f>VLOOKUP($C276,Banco!$A$3:$AZ$322,HLOOKUP(P$2,Banco!$A$1:$AZ$2,2,FALSE),FALSE)</f>
        <v>3</v>
      </c>
      <c r="Q276" s="25">
        <f>VLOOKUP($C276,Banco!$A$3:$AZ$322,HLOOKUP(Q$2,Banco!$A$1:$AZ$2,2,FALSE),FALSE)</f>
        <v>0</v>
      </c>
      <c r="R276" s="25">
        <f>VLOOKUP($C276,Banco!$A$3:$AZ$322,HLOOKUP(R$2,Banco!$A$1:$AZ$2,2,FALSE),FALSE)</f>
        <v>0</v>
      </c>
      <c r="S276" s="25">
        <f>VLOOKUP($C276,Banco!$A$3:$AZ$322,HLOOKUP(S$2,Banco!$A$1:$AZ$2,2,FALSE),FALSE)</f>
        <v>29</v>
      </c>
      <c r="T276" s="25">
        <f>VLOOKUP($C276,Banco!$A$3:$AZ$322,HLOOKUP(T$2,Banco!$A$1:$AZ$2,2,FALSE),FALSE)</f>
        <v>17</v>
      </c>
      <c r="U276" s="25" t="str">
        <f>VLOOKUP($C276,Banco!$A$3:$AZ$322,HLOOKUP(U$2,Banco!$A$1:$AZ$2,2,FALSE),FALSE)</f>
        <v>-</v>
      </c>
      <c r="V276" s="25">
        <f>VLOOKUP($C276,Banco!$A$3:$AZ$322,HLOOKUP(V$2,Banco!$A$1:$AZ$2,2,FALSE),FALSE)</f>
        <v>0</v>
      </c>
      <c r="W276" s="25">
        <f>VLOOKUP($C276,Banco!$A$3:$AZ$322,HLOOKUP(W$2,Banco!$A$1:$AZ$2,2,FALSE),FALSE)</f>
        <v>1</v>
      </c>
      <c r="X276" s="25">
        <f>VLOOKUP($C276,Banco!$A$3:$AZ$322,HLOOKUP(X$2,Banco!$A$1:$AZ$2,2,FALSE),FALSE)</f>
        <v>0</v>
      </c>
      <c r="Y276" s="79" t="str">
        <f>VLOOKUP($C276,Banco!$A$3:$AZ$322,HLOOKUP(Y$2,Banco!$A$1:$AZ$2,2,FALSE),FALSE)</f>
        <v>Ref. Ibirama</v>
      </c>
      <c r="Z276" s="79">
        <f>VLOOKUP($C276,Banco!$A$3:$AZ$322,HLOOKUP(Z$2,Banco!$A$1:$AZ$2,2,FALSE),FALSE)</f>
        <v>0</v>
      </c>
      <c r="AA276" s="79" t="str">
        <f>VLOOKUP($C276,Banco!$A$3:$AZ$322,HLOOKUP(AA$2,Banco!$A$1:$AZ$2,2,FALSE),FALSE)</f>
        <v>-</v>
      </c>
      <c r="AB276" s="79">
        <f>VLOOKUP($C276,Banco!$A$3:$AZ$322,HLOOKUP(AB$2,Banco!$A$1:$AZ$2,2,FALSE),FALSE)</f>
        <v>0</v>
      </c>
      <c r="AC276" s="79">
        <f>VLOOKUP($C276,Banco!$A$3:$AZ$322,HLOOKUP(AC$2,Banco!$A$1:$AZ$2,2,FALSE),FALSE)</f>
        <v>0</v>
      </c>
      <c r="AD276" s="79">
        <f>VLOOKUP($C276,Banco!$A$3:$AZ$322,HLOOKUP(AD$2,Banco!$A$1:$AZ$2,2,FALSE),FALSE)</f>
        <v>0</v>
      </c>
      <c r="AE276" s="79" t="str">
        <f>VLOOKUP($C276,Banco!$A$3:$AZ$322,HLOOKUP(AE$2,Banco!$A$1:$AZ$2,2,FALSE),FALSE)</f>
        <v>X</v>
      </c>
      <c r="AF276" s="79">
        <f>VLOOKUP($C276,Banco!$A$3:$AZ$322,HLOOKUP(AF$2,Banco!$A$1:$AZ$2,2,FALSE),FALSE)</f>
        <v>0</v>
      </c>
      <c r="AG276" s="79">
        <f>VLOOKUP($C276,Banco!$A$3:$AZ$322,HLOOKUP(AG$2,Banco!$A$1:$AZ$2,2,FALSE),FALSE)</f>
        <v>0</v>
      </c>
    </row>
    <row r="277" spans="1:33" x14ac:dyDescent="0.2">
      <c r="A277" s="417"/>
      <c r="B277" s="387"/>
      <c r="C277" s="164" t="s">
        <v>172</v>
      </c>
      <c r="D277" s="198" t="s">
        <v>480</v>
      </c>
      <c r="E277" s="31">
        <f>VLOOKUP($C277,Banco!$A$3:$AZ$322,HLOOKUP(E$2,Banco!$A$1:$AZ$2,2,FALSE),FALSE)</f>
        <v>2309</v>
      </c>
      <c r="F277" s="31">
        <f>VLOOKUP($C277,Banco!$A$3:$AZ$322,HLOOKUP(F$2,Banco!$A$1:$AZ$2,2,FALSE),FALSE)</f>
        <v>3450</v>
      </c>
      <c r="G277" s="31">
        <f>VLOOKUP($C277,Banco!$A$3:$AZ$322,HLOOKUP(G$2,Banco!$A$1:$AZ$2,2,FALSE),FALSE)</f>
        <v>2309</v>
      </c>
      <c r="H277" s="118">
        <f>VLOOKUP($C277,Banco!$A$3:$AZ$322,HLOOKUP(H$2,Banco!$A$1:$AZ$2,2,FALSE),FALSE)</f>
        <v>1</v>
      </c>
      <c r="I277" s="31">
        <f>VLOOKUP($C277,Banco!$A$3:$AZ$322,HLOOKUP(I$2,Banco!$A$1:$AZ$2,2,FALSE),FALSE)</f>
        <v>1</v>
      </c>
      <c r="J277" s="31">
        <f>VLOOKUP($C277,Banco!$A$3:$AZ$322,HLOOKUP(J$2,Banco!$A$1:$AZ$2,2,FALSE),FALSE)</f>
        <v>1</v>
      </c>
      <c r="K277" s="31">
        <f>VLOOKUP($C277,Banco!$A$3:$AZ$322,HLOOKUP(K$2,Banco!$A$1:$AZ$2,2,FALSE),FALSE)</f>
        <v>1</v>
      </c>
      <c r="L277" s="31">
        <f>VLOOKUP($C277,Banco!$A$3:$AZ$322,HLOOKUP(L$2,Banco!$A$1:$AZ$2,2,FALSE),FALSE)</f>
        <v>0</v>
      </c>
      <c r="M277" s="118">
        <f>VLOOKUP($C277,Banco!$A$3:$AZ$322,HLOOKUP(M$2,Banco!$A$1:$AZ$2,2,FALSE),FALSE)</f>
        <v>1</v>
      </c>
      <c r="N277" s="31">
        <f>VLOOKUP($C277,Banco!$A$3:$AZ$322,HLOOKUP(N$2,Banco!$A$1:$AZ$2,2,FALSE),FALSE)</f>
        <v>0</v>
      </c>
      <c r="O277" s="31">
        <f>VLOOKUP($C277,Banco!$A$3:$AZ$322,HLOOKUP(O$2,Banco!$A$1:$AZ$2,2,FALSE),FALSE)</f>
        <v>0</v>
      </c>
      <c r="P277" s="31">
        <f>VLOOKUP($C277,Banco!$A$3:$AZ$322,HLOOKUP(P$2,Banco!$A$1:$AZ$2,2,FALSE),FALSE)</f>
        <v>1</v>
      </c>
      <c r="Q277" s="31">
        <f>VLOOKUP($C277,Banco!$A$3:$AZ$322,HLOOKUP(Q$2,Banco!$A$1:$AZ$2,2,FALSE),FALSE)</f>
        <v>0</v>
      </c>
      <c r="R277" s="31">
        <f>VLOOKUP($C277,Banco!$A$3:$AZ$322,HLOOKUP(R$2,Banco!$A$1:$AZ$2,2,FALSE),FALSE)</f>
        <v>0</v>
      </c>
      <c r="S277" s="31">
        <f>VLOOKUP($C277,Banco!$A$3:$AZ$322,HLOOKUP(S$2,Banco!$A$1:$AZ$2,2,FALSE),FALSE)</f>
        <v>6</v>
      </c>
      <c r="T277" s="31">
        <f>VLOOKUP($C277,Banco!$A$3:$AZ$322,HLOOKUP(T$2,Banco!$A$1:$AZ$2,2,FALSE),FALSE)</f>
        <v>6</v>
      </c>
      <c r="U277" s="31" t="str">
        <f>VLOOKUP($C277,Banco!$A$3:$AZ$322,HLOOKUP(U$2,Banco!$A$1:$AZ$2,2,FALSE),FALSE)</f>
        <v>-</v>
      </c>
      <c r="V277" s="31">
        <f>VLOOKUP($C277,Banco!$A$3:$AZ$322,HLOOKUP(V$2,Banco!$A$1:$AZ$2,2,FALSE),FALSE)</f>
        <v>0</v>
      </c>
      <c r="W277" s="31">
        <f>VLOOKUP($C277,Banco!$A$3:$AZ$322,HLOOKUP(W$2,Banco!$A$1:$AZ$2,2,FALSE),FALSE)</f>
        <v>0</v>
      </c>
      <c r="X277" s="31">
        <f>VLOOKUP($C277,Banco!$A$3:$AZ$322,HLOOKUP(X$2,Banco!$A$1:$AZ$2,2,FALSE),FALSE)</f>
        <v>1</v>
      </c>
      <c r="Y277" s="82" t="str">
        <f>VLOOKUP($C277,Banco!$A$3:$AZ$322,HLOOKUP(Y$2,Banco!$A$1:$AZ$2,2,FALSE),FALSE)</f>
        <v>Ref. Rio do Sul</v>
      </c>
      <c r="Z277" s="82">
        <f>VLOOKUP($C277,Banco!$A$3:$AZ$322,HLOOKUP(Z$2,Banco!$A$1:$AZ$2,2,FALSE),FALSE)</f>
        <v>0</v>
      </c>
      <c r="AA277" s="82" t="str">
        <f>VLOOKUP($C277,Banco!$A$3:$AZ$322,HLOOKUP(AA$2,Banco!$A$1:$AZ$2,2,FALSE),FALSE)</f>
        <v>-</v>
      </c>
      <c r="AB277" s="82">
        <f>VLOOKUP($C277,Banco!$A$3:$AZ$322,HLOOKUP(AB$2,Banco!$A$1:$AZ$2,2,FALSE),FALSE)</f>
        <v>0</v>
      </c>
      <c r="AC277" s="82">
        <f>VLOOKUP($C277,Banco!$A$3:$AZ$322,HLOOKUP(AC$2,Banco!$A$1:$AZ$2,2,FALSE),FALSE)</f>
        <v>2</v>
      </c>
      <c r="AD277" s="82">
        <f>VLOOKUP($C277,Banco!$A$3:$AZ$322,HLOOKUP(AD$2,Banco!$A$1:$AZ$2,2,FALSE),FALSE)</f>
        <v>0</v>
      </c>
      <c r="AE277" s="82" t="str">
        <f>VLOOKUP($C277,Banco!$A$3:$AZ$322,HLOOKUP(AE$2,Banco!$A$1:$AZ$2,2,FALSE),FALSE)</f>
        <v>X</v>
      </c>
      <c r="AF277" s="82">
        <f>VLOOKUP($C277,Banco!$A$3:$AZ$322,HLOOKUP(AF$2,Banco!$A$1:$AZ$2,2,FALSE),FALSE)</f>
        <v>0</v>
      </c>
      <c r="AG277" s="82">
        <f>VLOOKUP($C277,Banco!$A$3:$AZ$322,HLOOKUP(AG$2,Banco!$A$1:$AZ$2,2,FALSE),FALSE)</f>
        <v>0</v>
      </c>
    </row>
    <row r="278" spans="1:33" x14ac:dyDescent="0.2">
      <c r="A278" s="417"/>
      <c r="B278" s="387"/>
      <c r="C278" s="162" t="s">
        <v>203</v>
      </c>
      <c r="D278" s="198" t="s">
        <v>480</v>
      </c>
      <c r="E278" s="25">
        <f>VLOOKUP($C278,Banco!$A$3:$AZ$322,HLOOKUP(E$2,Banco!$A$1:$AZ$2,2,FALSE),FALSE)</f>
        <v>5937</v>
      </c>
      <c r="F278" s="25">
        <f>VLOOKUP($C278,Banco!$A$3:$AZ$322,HLOOKUP(F$2,Banco!$A$1:$AZ$2,2,FALSE),FALSE)</f>
        <v>10350</v>
      </c>
      <c r="G278" s="25">
        <f>VLOOKUP($C278,Banco!$A$3:$AZ$322,HLOOKUP(G$2,Banco!$A$1:$AZ$2,2,FALSE),FALSE)</f>
        <v>5937</v>
      </c>
      <c r="H278" s="115">
        <f>VLOOKUP($C278,Banco!$A$3:$AZ$322,HLOOKUP(H$2,Banco!$A$1:$AZ$2,2,FALSE),FALSE)</f>
        <v>1</v>
      </c>
      <c r="I278" s="25">
        <f>VLOOKUP($C278,Banco!$A$3:$AZ$322,HLOOKUP(I$2,Banco!$A$1:$AZ$2,2,FALSE),FALSE)</f>
        <v>3</v>
      </c>
      <c r="J278" s="25">
        <f>VLOOKUP($C278,Banco!$A$3:$AZ$322,HLOOKUP(J$2,Banco!$A$1:$AZ$2,2,FALSE),FALSE)</f>
        <v>3</v>
      </c>
      <c r="K278" s="25">
        <f>VLOOKUP($C278,Banco!$A$3:$AZ$322,HLOOKUP(K$2,Banco!$A$1:$AZ$2,2,FALSE),FALSE)</f>
        <v>2</v>
      </c>
      <c r="L278" s="25">
        <f>VLOOKUP($C278,Banco!$A$3:$AZ$322,HLOOKUP(L$2,Banco!$A$1:$AZ$2,2,FALSE),FALSE)</f>
        <v>0</v>
      </c>
      <c r="M278" s="115">
        <f>VLOOKUP($C278,Banco!$A$3:$AZ$322,HLOOKUP(M$2,Banco!$A$1:$AZ$2,2,FALSE),FALSE)</f>
        <v>1</v>
      </c>
      <c r="N278" s="25">
        <f>VLOOKUP($C278,Banco!$A$3:$AZ$322,HLOOKUP(N$2,Banco!$A$1:$AZ$2,2,FALSE),FALSE)</f>
        <v>0</v>
      </c>
      <c r="O278" s="25">
        <f>VLOOKUP($C278,Banco!$A$3:$AZ$322,HLOOKUP(O$2,Banco!$A$1:$AZ$2,2,FALSE),FALSE)</f>
        <v>0</v>
      </c>
      <c r="P278" s="25">
        <f>VLOOKUP($C278,Banco!$A$3:$AZ$322,HLOOKUP(P$2,Banco!$A$1:$AZ$2,2,FALSE),FALSE)</f>
        <v>2</v>
      </c>
      <c r="Q278" s="25">
        <f>VLOOKUP($C278,Banco!$A$3:$AZ$322,HLOOKUP(Q$2,Banco!$A$1:$AZ$2,2,FALSE),FALSE)</f>
        <v>0</v>
      </c>
      <c r="R278" s="25">
        <f>VLOOKUP($C278,Banco!$A$3:$AZ$322,HLOOKUP(R$2,Banco!$A$1:$AZ$2,2,FALSE),FALSE)</f>
        <v>0</v>
      </c>
      <c r="S278" s="25">
        <f>VLOOKUP($C278,Banco!$A$3:$AZ$322,HLOOKUP(S$2,Banco!$A$1:$AZ$2,2,FALSE),FALSE)</f>
        <v>15</v>
      </c>
      <c r="T278" s="25">
        <f>VLOOKUP($C278,Banco!$A$3:$AZ$322,HLOOKUP(T$2,Banco!$A$1:$AZ$2,2,FALSE),FALSE)</f>
        <v>15</v>
      </c>
      <c r="U278" s="25" t="str">
        <f>VLOOKUP($C278,Banco!$A$3:$AZ$322,HLOOKUP(U$2,Banco!$A$1:$AZ$2,2,FALSE),FALSE)</f>
        <v>-</v>
      </c>
      <c r="V278" s="25">
        <f>VLOOKUP($C278,Banco!$A$3:$AZ$322,HLOOKUP(V$2,Banco!$A$1:$AZ$2,2,FALSE),FALSE)</f>
        <v>0</v>
      </c>
      <c r="W278" s="25">
        <f>VLOOKUP($C278,Banco!$A$3:$AZ$322,HLOOKUP(W$2,Banco!$A$1:$AZ$2,2,FALSE),FALSE)</f>
        <v>0</v>
      </c>
      <c r="X278" s="25">
        <f>VLOOKUP($C278,Banco!$A$3:$AZ$322,HLOOKUP(X$2,Banco!$A$1:$AZ$2,2,FALSE),FALSE)</f>
        <v>1</v>
      </c>
      <c r="Y278" s="79" t="str">
        <f>VLOOKUP($C278,Banco!$A$3:$AZ$322,HLOOKUP(Y$2,Banco!$A$1:$AZ$2,2,FALSE),FALSE)</f>
        <v>Ref. Ituporanga</v>
      </c>
      <c r="Z278" s="79">
        <f>VLOOKUP($C278,Banco!$A$3:$AZ$322,HLOOKUP(Z$2,Banco!$A$1:$AZ$2,2,FALSE),FALSE)</f>
        <v>0</v>
      </c>
      <c r="AA278" s="79" t="str">
        <f>VLOOKUP($C278,Banco!$A$3:$AZ$322,HLOOKUP(AA$2,Banco!$A$1:$AZ$2,2,FALSE),FALSE)</f>
        <v>-</v>
      </c>
      <c r="AB278" s="79">
        <f>VLOOKUP($C278,Banco!$A$3:$AZ$322,HLOOKUP(AB$2,Banco!$A$1:$AZ$2,2,FALSE),FALSE)</f>
        <v>1</v>
      </c>
      <c r="AC278" s="79">
        <f>VLOOKUP($C278,Banco!$A$3:$AZ$322,HLOOKUP(AC$2,Banco!$A$1:$AZ$2,2,FALSE),FALSE)</f>
        <v>0</v>
      </c>
      <c r="AD278" s="79">
        <f>VLOOKUP($C278,Banco!$A$3:$AZ$322,HLOOKUP(AD$2,Banco!$A$1:$AZ$2,2,FALSE),FALSE)</f>
        <v>0</v>
      </c>
      <c r="AE278" s="79" t="str">
        <f>VLOOKUP($C278,Banco!$A$3:$AZ$322,HLOOKUP(AE$2,Banco!$A$1:$AZ$2,2,FALSE),FALSE)</f>
        <v>X</v>
      </c>
      <c r="AF278" s="79">
        <f>VLOOKUP($C278,Banco!$A$3:$AZ$322,HLOOKUP(AF$2,Banco!$A$1:$AZ$2,2,FALSE),FALSE)</f>
        <v>0</v>
      </c>
      <c r="AG278" s="79">
        <f>VLOOKUP($C278,Banco!$A$3:$AZ$322,HLOOKUP(AG$2,Banco!$A$1:$AZ$2,2,FALSE),FALSE)</f>
        <v>0</v>
      </c>
    </row>
    <row r="279" spans="1:33" x14ac:dyDescent="0.2">
      <c r="A279" s="417"/>
      <c r="B279" s="387"/>
      <c r="C279" s="164" t="s">
        <v>214</v>
      </c>
      <c r="D279" s="198" t="s">
        <v>480</v>
      </c>
      <c r="E279" s="31">
        <f>VLOOKUP($C279,Banco!$A$3:$AZ$322,HLOOKUP(E$2,Banco!$A$1:$AZ$2,2,FALSE),FALSE)</f>
        <v>17453</v>
      </c>
      <c r="F279" s="31">
        <f>VLOOKUP($C279,Banco!$A$3:$AZ$322,HLOOKUP(F$2,Banco!$A$1:$AZ$2,2,FALSE),FALSE)</f>
        <v>24150</v>
      </c>
      <c r="G279" s="31">
        <f>VLOOKUP($C279,Banco!$A$3:$AZ$322,HLOOKUP(G$2,Banco!$A$1:$AZ$2,2,FALSE),FALSE)</f>
        <v>17453</v>
      </c>
      <c r="H279" s="118">
        <f>VLOOKUP($C279,Banco!$A$3:$AZ$322,HLOOKUP(H$2,Banco!$A$1:$AZ$2,2,FALSE),FALSE)</f>
        <v>1</v>
      </c>
      <c r="I279" s="31">
        <f>VLOOKUP($C279,Banco!$A$3:$AZ$322,HLOOKUP(I$2,Banco!$A$1:$AZ$2,2,FALSE),FALSE)</f>
        <v>8</v>
      </c>
      <c r="J279" s="31">
        <f>VLOOKUP($C279,Banco!$A$3:$AZ$322,HLOOKUP(J$2,Banco!$A$1:$AZ$2,2,FALSE),FALSE)</f>
        <v>7</v>
      </c>
      <c r="K279" s="31">
        <f>VLOOKUP($C279,Banco!$A$3:$AZ$322,HLOOKUP(K$2,Banco!$A$1:$AZ$2,2,FALSE),FALSE)</f>
        <v>4</v>
      </c>
      <c r="L279" s="31">
        <f>VLOOKUP($C279,Banco!$A$3:$AZ$322,HLOOKUP(L$2,Banco!$A$1:$AZ$2,2,FALSE),FALSE)</f>
        <v>0</v>
      </c>
      <c r="M279" s="118">
        <f>VLOOKUP($C279,Banco!$A$3:$AZ$322,HLOOKUP(M$2,Banco!$A$1:$AZ$2,2,FALSE),FALSE)</f>
        <v>0.77910000000000001</v>
      </c>
      <c r="N279" s="31">
        <f>VLOOKUP($C279,Banco!$A$3:$AZ$322,HLOOKUP(N$2,Banco!$A$1:$AZ$2,2,FALSE),FALSE)</f>
        <v>0</v>
      </c>
      <c r="O279" s="31">
        <f>VLOOKUP($C279,Banco!$A$3:$AZ$322,HLOOKUP(O$2,Banco!$A$1:$AZ$2,2,FALSE),FALSE)</f>
        <v>0</v>
      </c>
      <c r="P279" s="31">
        <f>VLOOKUP($C279,Banco!$A$3:$AZ$322,HLOOKUP(P$2,Banco!$A$1:$AZ$2,2,FALSE),FALSE)</f>
        <v>5</v>
      </c>
      <c r="Q279" s="31">
        <f>VLOOKUP($C279,Banco!$A$3:$AZ$322,HLOOKUP(Q$2,Banco!$A$1:$AZ$2,2,FALSE),FALSE)</f>
        <v>0</v>
      </c>
      <c r="R279" s="31">
        <f>VLOOKUP($C279,Banco!$A$3:$AZ$322,HLOOKUP(R$2,Banco!$A$1:$AZ$2,2,FALSE),FALSE)</f>
        <v>0</v>
      </c>
      <c r="S279" s="31">
        <f>VLOOKUP($C279,Banco!$A$3:$AZ$322,HLOOKUP(S$2,Banco!$A$1:$AZ$2,2,FALSE),FALSE)</f>
        <v>42</v>
      </c>
      <c r="T279" s="31">
        <f>VLOOKUP($C279,Banco!$A$3:$AZ$322,HLOOKUP(T$2,Banco!$A$1:$AZ$2,2,FALSE),FALSE)</f>
        <v>34</v>
      </c>
      <c r="U279" s="31" t="str">
        <f>VLOOKUP($C279,Banco!$A$3:$AZ$322,HLOOKUP(U$2,Banco!$A$1:$AZ$2,2,FALSE),FALSE)</f>
        <v>-</v>
      </c>
      <c r="V279" s="31">
        <f>VLOOKUP($C279,Banco!$A$3:$AZ$322,HLOOKUP(V$2,Banco!$A$1:$AZ$2,2,FALSE),FALSE)</f>
        <v>1</v>
      </c>
      <c r="W279" s="31">
        <f>VLOOKUP($C279,Banco!$A$3:$AZ$322,HLOOKUP(W$2,Banco!$A$1:$AZ$2,2,FALSE),FALSE)</f>
        <v>0</v>
      </c>
      <c r="X279" s="31">
        <f>VLOOKUP($C279,Banco!$A$3:$AZ$322,HLOOKUP(X$2,Banco!$A$1:$AZ$2,2,FALSE),FALSE)</f>
        <v>0</v>
      </c>
      <c r="Y279" s="82" t="str">
        <f>VLOOKUP($C279,Banco!$A$3:$AZ$322,HLOOKUP(Y$2,Banco!$A$1:$AZ$2,2,FALSE),FALSE)</f>
        <v>Ref. Rio do Sul</v>
      </c>
      <c r="Z279" s="82">
        <f>VLOOKUP($C279,Banco!$A$3:$AZ$322,HLOOKUP(Z$2,Banco!$A$1:$AZ$2,2,FALSE),FALSE)</f>
        <v>0</v>
      </c>
      <c r="AA279" s="82" t="str">
        <f>VLOOKUP($C279,Banco!$A$3:$AZ$322,HLOOKUP(AA$2,Banco!$A$1:$AZ$2,2,FALSE),FALSE)</f>
        <v>-</v>
      </c>
      <c r="AB279" s="82">
        <f>VLOOKUP($C279,Banco!$A$3:$AZ$322,HLOOKUP(AB$2,Banco!$A$1:$AZ$2,2,FALSE),FALSE)</f>
        <v>0</v>
      </c>
      <c r="AC279" s="82">
        <f>VLOOKUP($C279,Banco!$A$3:$AZ$322,HLOOKUP(AC$2,Banco!$A$1:$AZ$2,2,FALSE),FALSE)</f>
        <v>0</v>
      </c>
      <c r="AD279" s="82">
        <f>VLOOKUP($C279,Banco!$A$3:$AZ$322,HLOOKUP(AD$2,Banco!$A$1:$AZ$2,2,FALSE),FALSE)</f>
        <v>0</v>
      </c>
      <c r="AE279" s="82" t="str">
        <f>VLOOKUP($C279,Banco!$A$3:$AZ$322,HLOOKUP(AE$2,Banco!$A$1:$AZ$2,2,FALSE),FALSE)</f>
        <v>X</v>
      </c>
      <c r="AF279" s="82">
        <f>VLOOKUP($C279,Banco!$A$3:$AZ$322,HLOOKUP(AF$2,Banco!$A$1:$AZ$2,2,FALSE),FALSE)</f>
        <v>0</v>
      </c>
      <c r="AG279" s="82">
        <f>VLOOKUP($C279,Banco!$A$3:$AZ$322,HLOOKUP(AG$2,Banco!$A$1:$AZ$2,2,FALSE),FALSE)</f>
        <v>0</v>
      </c>
    </row>
    <row r="280" spans="1:33" x14ac:dyDescent="0.2">
      <c r="A280" s="417"/>
      <c r="B280" s="387"/>
      <c r="C280" s="162" t="s">
        <v>217</v>
      </c>
      <c r="D280" s="198" t="s">
        <v>480</v>
      </c>
      <c r="E280" s="25">
        <f>VLOOKUP($C280,Banco!$A$3:$AZ$322,HLOOKUP(E$2,Banco!$A$1:$AZ$2,2,FALSE),FALSE)</f>
        <v>17471</v>
      </c>
      <c r="F280" s="25">
        <f>VLOOKUP($C280,Banco!$A$3:$AZ$322,HLOOKUP(F$2,Banco!$A$1:$AZ$2,2,FALSE),FALSE)</f>
        <v>27600</v>
      </c>
      <c r="G280" s="25">
        <f>VLOOKUP($C280,Banco!$A$3:$AZ$322,HLOOKUP(G$2,Banco!$A$1:$AZ$2,2,FALSE),FALSE)</f>
        <v>17471</v>
      </c>
      <c r="H280" s="115">
        <f>VLOOKUP($C280,Banco!$A$3:$AZ$322,HLOOKUP(H$2,Banco!$A$1:$AZ$2,2,FALSE),FALSE)</f>
        <v>1</v>
      </c>
      <c r="I280" s="25">
        <f>VLOOKUP($C280,Banco!$A$3:$AZ$322,HLOOKUP(I$2,Banco!$A$1:$AZ$2,2,FALSE),FALSE)</f>
        <v>8</v>
      </c>
      <c r="J280" s="25">
        <f>VLOOKUP($C280,Banco!$A$3:$AZ$322,HLOOKUP(J$2,Banco!$A$1:$AZ$2,2,FALSE),FALSE)</f>
        <v>8</v>
      </c>
      <c r="K280" s="25">
        <f>VLOOKUP($C280,Banco!$A$3:$AZ$322,HLOOKUP(K$2,Banco!$A$1:$AZ$2,2,FALSE),FALSE)</f>
        <v>5</v>
      </c>
      <c r="L280" s="25">
        <f>VLOOKUP($C280,Banco!$A$3:$AZ$322,HLOOKUP(L$2,Banco!$A$1:$AZ$2,2,FALSE),FALSE)</f>
        <v>0</v>
      </c>
      <c r="M280" s="115">
        <f>VLOOKUP($C280,Banco!$A$3:$AZ$322,HLOOKUP(M$2,Banco!$A$1:$AZ$2,2,FALSE),FALSE)</f>
        <v>0.97309999999999997</v>
      </c>
      <c r="N280" s="25">
        <f>VLOOKUP($C280,Banco!$A$3:$AZ$322,HLOOKUP(N$2,Banco!$A$1:$AZ$2,2,FALSE),FALSE)</f>
        <v>0</v>
      </c>
      <c r="O280" s="25">
        <f>VLOOKUP($C280,Banco!$A$3:$AZ$322,HLOOKUP(O$2,Banco!$A$1:$AZ$2,2,FALSE),FALSE)</f>
        <v>0</v>
      </c>
      <c r="P280" s="25">
        <f>VLOOKUP($C280,Banco!$A$3:$AZ$322,HLOOKUP(P$2,Banco!$A$1:$AZ$2,2,FALSE),FALSE)</f>
        <v>5</v>
      </c>
      <c r="Q280" s="25">
        <f>VLOOKUP($C280,Banco!$A$3:$AZ$322,HLOOKUP(Q$2,Banco!$A$1:$AZ$2,2,FALSE),FALSE)</f>
        <v>0</v>
      </c>
      <c r="R280" s="25">
        <f>VLOOKUP($C280,Banco!$A$3:$AZ$322,HLOOKUP(R$2,Banco!$A$1:$AZ$2,2,FALSE),FALSE)</f>
        <v>0</v>
      </c>
      <c r="S280" s="25">
        <f>VLOOKUP($C280,Banco!$A$3:$AZ$322,HLOOKUP(S$2,Banco!$A$1:$AZ$2,2,FALSE),FALSE)</f>
        <v>42</v>
      </c>
      <c r="T280" s="25">
        <f>VLOOKUP($C280,Banco!$A$3:$AZ$322,HLOOKUP(T$2,Banco!$A$1:$AZ$2,2,FALSE),FALSE)</f>
        <v>21</v>
      </c>
      <c r="U280" s="25" t="str">
        <f>VLOOKUP($C280,Banco!$A$3:$AZ$322,HLOOKUP(U$2,Banco!$A$1:$AZ$2,2,FALSE),FALSE)</f>
        <v>-</v>
      </c>
      <c r="V280" s="25">
        <f>VLOOKUP($C280,Banco!$A$3:$AZ$322,HLOOKUP(V$2,Banco!$A$1:$AZ$2,2,FALSE),FALSE)</f>
        <v>1</v>
      </c>
      <c r="W280" s="25">
        <f>VLOOKUP($C280,Banco!$A$3:$AZ$322,HLOOKUP(W$2,Banco!$A$1:$AZ$2,2,FALSE),FALSE)</f>
        <v>0</v>
      </c>
      <c r="X280" s="25">
        <f>VLOOKUP($C280,Banco!$A$3:$AZ$322,HLOOKUP(X$2,Banco!$A$1:$AZ$2,2,FALSE),FALSE)</f>
        <v>0</v>
      </c>
      <c r="Y280" s="79" t="str">
        <f>VLOOKUP($C280,Banco!$A$3:$AZ$322,HLOOKUP(Y$2,Banco!$A$1:$AZ$2,2,FALSE),FALSE)</f>
        <v>Ref. Ibirama</v>
      </c>
      <c r="Z280" s="79">
        <f>VLOOKUP($C280,Banco!$A$3:$AZ$322,HLOOKUP(Z$2,Banco!$A$1:$AZ$2,2,FALSE),FALSE)</f>
        <v>0</v>
      </c>
      <c r="AA280" s="79" t="str">
        <f>VLOOKUP($C280,Banco!$A$3:$AZ$322,HLOOKUP(AA$2,Banco!$A$1:$AZ$2,2,FALSE),FALSE)</f>
        <v>-</v>
      </c>
      <c r="AB280" s="79">
        <f>VLOOKUP($C280,Banco!$A$3:$AZ$322,HLOOKUP(AB$2,Banco!$A$1:$AZ$2,2,FALSE),FALSE)</f>
        <v>0</v>
      </c>
      <c r="AC280" s="79">
        <f>VLOOKUP($C280,Banco!$A$3:$AZ$322,HLOOKUP(AC$2,Banco!$A$1:$AZ$2,2,FALSE),FALSE)</f>
        <v>4</v>
      </c>
      <c r="AD280" s="79">
        <f>VLOOKUP($C280,Banco!$A$3:$AZ$322,HLOOKUP(AD$2,Banco!$A$1:$AZ$2,2,FALSE),FALSE)</f>
        <v>0</v>
      </c>
      <c r="AE280" s="79" t="str">
        <f>VLOOKUP($C280,Banco!$A$3:$AZ$322,HLOOKUP(AE$2,Banco!$A$1:$AZ$2,2,FALSE),FALSE)</f>
        <v>X</v>
      </c>
      <c r="AF280" s="79">
        <f>VLOOKUP($C280,Banco!$A$3:$AZ$322,HLOOKUP(AF$2,Banco!$A$1:$AZ$2,2,FALSE),FALSE)</f>
        <v>0</v>
      </c>
      <c r="AG280" s="79">
        <f>VLOOKUP($C280,Banco!$A$3:$AZ$322,HLOOKUP(AG$2,Banco!$A$1:$AZ$2,2,FALSE),FALSE)</f>
        <v>0</v>
      </c>
    </row>
    <row r="281" spans="1:33" x14ac:dyDescent="0.2">
      <c r="A281" s="417"/>
      <c r="B281" s="387"/>
      <c r="C281" s="164" t="s">
        <v>218</v>
      </c>
      <c r="D281" s="198" t="s">
        <v>480</v>
      </c>
      <c r="E281" s="31">
        <f>VLOOKUP($C281,Banco!$A$3:$AZ$322,HLOOKUP(E$2,Banco!$A$1:$AZ$2,2,FALSE),FALSE)</f>
        <v>2287</v>
      </c>
      <c r="F281" s="31">
        <f>VLOOKUP($C281,Banco!$A$3:$AZ$322,HLOOKUP(F$2,Banco!$A$1:$AZ$2,2,FALSE),FALSE)</f>
        <v>3450</v>
      </c>
      <c r="G281" s="31">
        <f>VLOOKUP($C281,Banco!$A$3:$AZ$322,HLOOKUP(G$2,Banco!$A$1:$AZ$2,2,FALSE),FALSE)</f>
        <v>2287</v>
      </c>
      <c r="H281" s="118">
        <f>VLOOKUP($C281,Banco!$A$3:$AZ$322,HLOOKUP(H$2,Banco!$A$1:$AZ$2,2,FALSE),FALSE)</f>
        <v>1</v>
      </c>
      <c r="I281" s="31">
        <f>VLOOKUP($C281,Banco!$A$3:$AZ$322,HLOOKUP(I$2,Banco!$A$1:$AZ$2,2,FALSE),FALSE)</f>
        <v>1</v>
      </c>
      <c r="J281" s="31">
        <f>VLOOKUP($C281,Banco!$A$3:$AZ$322,HLOOKUP(J$2,Banco!$A$1:$AZ$2,2,FALSE),FALSE)</f>
        <v>1</v>
      </c>
      <c r="K281" s="31">
        <f>VLOOKUP($C281,Banco!$A$3:$AZ$322,HLOOKUP(K$2,Banco!$A$1:$AZ$2,2,FALSE),FALSE)</f>
        <v>1</v>
      </c>
      <c r="L281" s="31">
        <f>VLOOKUP($C281,Banco!$A$3:$AZ$322,HLOOKUP(L$2,Banco!$A$1:$AZ$2,2,FALSE),FALSE)</f>
        <v>0</v>
      </c>
      <c r="M281" s="118">
        <f>VLOOKUP($C281,Banco!$A$3:$AZ$322,HLOOKUP(M$2,Banco!$A$1:$AZ$2,2,FALSE),FALSE)</f>
        <v>1</v>
      </c>
      <c r="N281" s="31">
        <f>VLOOKUP($C281,Banco!$A$3:$AZ$322,HLOOKUP(N$2,Banco!$A$1:$AZ$2,2,FALSE),FALSE)</f>
        <v>0</v>
      </c>
      <c r="O281" s="31">
        <f>VLOOKUP($C281,Banco!$A$3:$AZ$322,HLOOKUP(O$2,Banco!$A$1:$AZ$2,2,FALSE),FALSE)</f>
        <v>0</v>
      </c>
      <c r="P281" s="31">
        <f>VLOOKUP($C281,Banco!$A$3:$AZ$322,HLOOKUP(P$2,Banco!$A$1:$AZ$2,2,FALSE),FALSE)</f>
        <v>1</v>
      </c>
      <c r="Q281" s="31">
        <f>VLOOKUP($C281,Banco!$A$3:$AZ$322,HLOOKUP(Q$2,Banco!$A$1:$AZ$2,2,FALSE),FALSE)</f>
        <v>0</v>
      </c>
      <c r="R281" s="31">
        <f>VLOOKUP($C281,Banco!$A$3:$AZ$322,HLOOKUP(R$2,Banco!$A$1:$AZ$2,2,FALSE),FALSE)</f>
        <v>0</v>
      </c>
      <c r="S281" s="31">
        <f>VLOOKUP($C281,Banco!$A$3:$AZ$322,HLOOKUP(S$2,Banco!$A$1:$AZ$2,2,FALSE),FALSE)</f>
        <v>6</v>
      </c>
      <c r="T281" s="31">
        <f>VLOOKUP($C281,Banco!$A$3:$AZ$322,HLOOKUP(T$2,Banco!$A$1:$AZ$2,2,FALSE),FALSE)</f>
        <v>6</v>
      </c>
      <c r="U281" s="31" t="str">
        <f>VLOOKUP($C281,Banco!$A$3:$AZ$322,HLOOKUP(U$2,Banco!$A$1:$AZ$2,2,FALSE),FALSE)</f>
        <v>-</v>
      </c>
      <c r="V281" s="31">
        <f>VLOOKUP($C281,Banco!$A$3:$AZ$322,HLOOKUP(V$2,Banco!$A$1:$AZ$2,2,FALSE),FALSE)</f>
        <v>0</v>
      </c>
      <c r="W281" s="31">
        <f>VLOOKUP($C281,Banco!$A$3:$AZ$322,HLOOKUP(W$2,Banco!$A$1:$AZ$2,2,FALSE),FALSE)</f>
        <v>0</v>
      </c>
      <c r="X281" s="31">
        <f>VLOOKUP($C281,Banco!$A$3:$AZ$322,HLOOKUP(X$2,Banco!$A$1:$AZ$2,2,FALSE),FALSE)</f>
        <v>1</v>
      </c>
      <c r="Y281" s="82" t="str">
        <f>VLOOKUP($C281,Banco!$A$3:$AZ$322,HLOOKUP(Y$2,Banco!$A$1:$AZ$2,2,FALSE),FALSE)</f>
        <v>Ref. Ibirama</v>
      </c>
      <c r="Z281" s="82">
        <f>VLOOKUP($C281,Banco!$A$3:$AZ$322,HLOOKUP(Z$2,Banco!$A$1:$AZ$2,2,FALSE),FALSE)</f>
        <v>0</v>
      </c>
      <c r="AA281" s="82" t="str">
        <f>VLOOKUP($C281,Banco!$A$3:$AZ$322,HLOOKUP(AA$2,Banco!$A$1:$AZ$2,2,FALSE),FALSE)</f>
        <v>-</v>
      </c>
      <c r="AB281" s="82">
        <f>VLOOKUP($C281,Banco!$A$3:$AZ$322,HLOOKUP(AB$2,Banco!$A$1:$AZ$2,2,FALSE),FALSE)</f>
        <v>0</v>
      </c>
      <c r="AC281" s="82">
        <f>VLOOKUP($C281,Banco!$A$3:$AZ$322,HLOOKUP(AC$2,Banco!$A$1:$AZ$2,2,FALSE),FALSE)</f>
        <v>0</v>
      </c>
      <c r="AD281" s="82">
        <f>VLOOKUP($C281,Banco!$A$3:$AZ$322,HLOOKUP(AD$2,Banco!$A$1:$AZ$2,2,FALSE),FALSE)</f>
        <v>0</v>
      </c>
      <c r="AE281" s="82" t="str">
        <f>VLOOKUP($C281,Banco!$A$3:$AZ$322,HLOOKUP(AE$2,Banco!$A$1:$AZ$2,2,FALSE),FALSE)</f>
        <v>X</v>
      </c>
      <c r="AF281" s="82">
        <f>VLOOKUP($C281,Banco!$A$3:$AZ$322,HLOOKUP(AF$2,Banco!$A$1:$AZ$2,2,FALSE),FALSE)</f>
        <v>0</v>
      </c>
      <c r="AG281" s="82">
        <f>VLOOKUP($C281,Banco!$A$3:$AZ$322,HLOOKUP(AG$2,Banco!$A$1:$AZ$2,2,FALSE),FALSE)</f>
        <v>0</v>
      </c>
    </row>
    <row r="282" spans="1:33" x14ac:dyDescent="0.2">
      <c r="A282" s="417"/>
      <c r="B282" s="387"/>
      <c r="C282" s="162" t="s">
        <v>223</v>
      </c>
      <c r="D282" s="198" t="s">
        <v>480</v>
      </c>
      <c r="E282" s="25">
        <f>VLOOKUP($C282,Banco!$A$3:$AZ$322,HLOOKUP(E$2,Banco!$A$1:$AZ$2,2,FALSE),FALSE)</f>
        <v>5940</v>
      </c>
      <c r="F282" s="25">
        <f>VLOOKUP($C282,Banco!$A$3:$AZ$322,HLOOKUP(F$2,Banco!$A$1:$AZ$2,2,FALSE),FALSE)</f>
        <v>10350</v>
      </c>
      <c r="G282" s="25">
        <f>VLOOKUP($C282,Banco!$A$3:$AZ$322,HLOOKUP(G$2,Banco!$A$1:$AZ$2,2,FALSE),FALSE)</f>
        <v>5940</v>
      </c>
      <c r="H282" s="115">
        <f>VLOOKUP($C282,Banco!$A$3:$AZ$322,HLOOKUP(H$2,Banco!$A$1:$AZ$2,2,FALSE),FALSE)</f>
        <v>1</v>
      </c>
      <c r="I282" s="25">
        <f>VLOOKUP($C282,Banco!$A$3:$AZ$322,HLOOKUP(I$2,Banco!$A$1:$AZ$2,2,FALSE),FALSE)</f>
        <v>3</v>
      </c>
      <c r="J282" s="25">
        <f>VLOOKUP($C282,Banco!$A$3:$AZ$322,HLOOKUP(J$2,Banco!$A$1:$AZ$2,2,FALSE),FALSE)</f>
        <v>3</v>
      </c>
      <c r="K282" s="25">
        <f>VLOOKUP($C282,Banco!$A$3:$AZ$322,HLOOKUP(K$2,Banco!$A$1:$AZ$2,2,FALSE),FALSE)</f>
        <v>2</v>
      </c>
      <c r="L282" s="25">
        <f>VLOOKUP($C282,Banco!$A$3:$AZ$322,HLOOKUP(L$2,Banco!$A$1:$AZ$2,2,FALSE),FALSE)</f>
        <v>0</v>
      </c>
      <c r="M282" s="115">
        <f>VLOOKUP($C282,Banco!$A$3:$AZ$322,HLOOKUP(M$2,Banco!$A$1:$AZ$2,2,FALSE),FALSE)</f>
        <v>1</v>
      </c>
      <c r="N282" s="25">
        <f>VLOOKUP($C282,Banco!$A$3:$AZ$322,HLOOKUP(N$2,Banco!$A$1:$AZ$2,2,FALSE),FALSE)</f>
        <v>0</v>
      </c>
      <c r="O282" s="25">
        <f>VLOOKUP($C282,Banco!$A$3:$AZ$322,HLOOKUP(O$2,Banco!$A$1:$AZ$2,2,FALSE),FALSE)</f>
        <v>0</v>
      </c>
      <c r="P282" s="25">
        <f>VLOOKUP($C282,Banco!$A$3:$AZ$322,HLOOKUP(P$2,Banco!$A$1:$AZ$2,2,FALSE),FALSE)</f>
        <v>2</v>
      </c>
      <c r="Q282" s="25">
        <f>VLOOKUP($C282,Banco!$A$3:$AZ$322,HLOOKUP(Q$2,Banco!$A$1:$AZ$2,2,FALSE),FALSE)</f>
        <v>0</v>
      </c>
      <c r="R282" s="25">
        <f>VLOOKUP($C282,Banco!$A$3:$AZ$322,HLOOKUP(R$2,Banco!$A$1:$AZ$2,2,FALSE),FALSE)</f>
        <v>0</v>
      </c>
      <c r="S282" s="25">
        <f>VLOOKUP($C282,Banco!$A$3:$AZ$322,HLOOKUP(S$2,Banco!$A$1:$AZ$2,2,FALSE),FALSE)</f>
        <v>15</v>
      </c>
      <c r="T282" s="25">
        <f>VLOOKUP($C282,Banco!$A$3:$AZ$322,HLOOKUP(T$2,Banco!$A$1:$AZ$2,2,FALSE),FALSE)</f>
        <v>15</v>
      </c>
      <c r="U282" s="25" t="str">
        <f>VLOOKUP($C282,Banco!$A$3:$AZ$322,HLOOKUP(U$2,Banco!$A$1:$AZ$2,2,FALSE),FALSE)</f>
        <v>-</v>
      </c>
      <c r="V282" s="25">
        <f>VLOOKUP($C282,Banco!$A$3:$AZ$322,HLOOKUP(V$2,Banco!$A$1:$AZ$2,2,FALSE),FALSE)</f>
        <v>0</v>
      </c>
      <c r="W282" s="25">
        <f>VLOOKUP($C282,Banco!$A$3:$AZ$322,HLOOKUP(W$2,Banco!$A$1:$AZ$2,2,FALSE),FALSE)</f>
        <v>1</v>
      </c>
      <c r="X282" s="25">
        <f>VLOOKUP($C282,Banco!$A$3:$AZ$322,HLOOKUP(X$2,Banco!$A$1:$AZ$2,2,FALSE),FALSE)</f>
        <v>0</v>
      </c>
      <c r="Y282" s="79" t="str">
        <f>VLOOKUP($C282,Banco!$A$3:$AZ$322,HLOOKUP(Y$2,Banco!$A$1:$AZ$2,2,FALSE),FALSE)</f>
        <v>Ref. Rio do Sul</v>
      </c>
      <c r="Z282" s="79">
        <f>VLOOKUP($C282,Banco!$A$3:$AZ$322,HLOOKUP(Z$2,Banco!$A$1:$AZ$2,2,FALSE),FALSE)</f>
        <v>0</v>
      </c>
      <c r="AA282" s="79" t="str">
        <f>VLOOKUP($C282,Banco!$A$3:$AZ$322,HLOOKUP(AA$2,Banco!$A$1:$AZ$2,2,FALSE),FALSE)</f>
        <v>-</v>
      </c>
      <c r="AB282" s="79">
        <f>VLOOKUP($C282,Banco!$A$3:$AZ$322,HLOOKUP(AB$2,Banco!$A$1:$AZ$2,2,FALSE),FALSE)</f>
        <v>1</v>
      </c>
      <c r="AC282" s="79">
        <f>VLOOKUP($C282,Banco!$A$3:$AZ$322,HLOOKUP(AC$2,Banco!$A$1:$AZ$2,2,FALSE),FALSE)</f>
        <v>2</v>
      </c>
      <c r="AD282" s="79">
        <f>VLOOKUP($C282,Banco!$A$3:$AZ$322,HLOOKUP(AD$2,Banco!$A$1:$AZ$2,2,FALSE),FALSE)</f>
        <v>0</v>
      </c>
      <c r="AE282" s="79" t="str">
        <f>VLOOKUP($C282,Banco!$A$3:$AZ$322,HLOOKUP(AE$2,Banco!$A$1:$AZ$2,2,FALSE),FALSE)</f>
        <v>X</v>
      </c>
      <c r="AF282" s="79">
        <f>VLOOKUP($C282,Banco!$A$3:$AZ$322,HLOOKUP(AF$2,Banco!$A$1:$AZ$2,2,FALSE),FALSE)</f>
        <v>0</v>
      </c>
      <c r="AG282" s="79">
        <f>VLOOKUP($C282,Banco!$A$3:$AZ$322,HLOOKUP(AG$2,Banco!$A$1:$AZ$2,2,FALSE),FALSE)</f>
        <v>0</v>
      </c>
    </row>
    <row r="283" spans="1:33" x14ac:dyDescent="0.2">
      <c r="A283" s="417"/>
      <c r="B283" s="387"/>
      <c r="C283" s="164" t="s">
        <v>224</v>
      </c>
      <c r="D283" s="198" t="s">
        <v>480</v>
      </c>
      <c r="E283" s="31">
        <f>VLOOKUP($C283,Banco!$A$3:$AZ$322,HLOOKUP(E$2,Banco!$A$1:$AZ$2,2,FALSE),FALSE)</f>
        <v>7489</v>
      </c>
      <c r="F283" s="31">
        <f>VLOOKUP($C283,Banco!$A$3:$AZ$322,HLOOKUP(F$2,Banco!$A$1:$AZ$2,2,FALSE),FALSE)</f>
        <v>10350</v>
      </c>
      <c r="G283" s="31">
        <f>VLOOKUP($C283,Banco!$A$3:$AZ$322,HLOOKUP(G$2,Banco!$A$1:$AZ$2,2,FALSE),FALSE)</f>
        <v>7489</v>
      </c>
      <c r="H283" s="118">
        <f>VLOOKUP($C283,Banco!$A$3:$AZ$322,HLOOKUP(H$2,Banco!$A$1:$AZ$2,2,FALSE),FALSE)</f>
        <v>1</v>
      </c>
      <c r="I283" s="31">
        <f>VLOOKUP($C283,Banco!$A$3:$AZ$322,HLOOKUP(I$2,Banco!$A$1:$AZ$2,2,FALSE),FALSE)</f>
        <v>4</v>
      </c>
      <c r="J283" s="31">
        <f>VLOOKUP($C283,Banco!$A$3:$AZ$322,HLOOKUP(J$2,Banco!$A$1:$AZ$2,2,FALSE),FALSE)</f>
        <v>3</v>
      </c>
      <c r="K283" s="31">
        <f>VLOOKUP($C283,Banco!$A$3:$AZ$322,HLOOKUP(K$2,Banco!$A$1:$AZ$2,2,FALSE),FALSE)</f>
        <v>2</v>
      </c>
      <c r="L283" s="31">
        <f>VLOOKUP($C283,Banco!$A$3:$AZ$322,HLOOKUP(L$2,Banco!$A$1:$AZ$2,2,FALSE),FALSE)</f>
        <v>0</v>
      </c>
      <c r="M283" s="118">
        <f>VLOOKUP($C283,Banco!$A$3:$AZ$322,HLOOKUP(M$2,Banco!$A$1:$AZ$2,2,FALSE),FALSE)</f>
        <v>0.91749999999999998</v>
      </c>
      <c r="N283" s="31">
        <f>VLOOKUP($C283,Banco!$A$3:$AZ$322,HLOOKUP(N$2,Banco!$A$1:$AZ$2,2,FALSE),FALSE)</f>
        <v>0</v>
      </c>
      <c r="O283" s="31">
        <f>VLOOKUP($C283,Banco!$A$3:$AZ$322,HLOOKUP(O$2,Banco!$A$1:$AZ$2,2,FALSE),FALSE)</f>
        <v>0</v>
      </c>
      <c r="P283" s="31">
        <f>VLOOKUP($C283,Banco!$A$3:$AZ$322,HLOOKUP(P$2,Banco!$A$1:$AZ$2,2,FALSE),FALSE)</f>
        <v>1</v>
      </c>
      <c r="Q283" s="31">
        <f>VLOOKUP($C283,Banco!$A$3:$AZ$322,HLOOKUP(Q$2,Banco!$A$1:$AZ$2,2,FALSE),FALSE)</f>
        <v>0</v>
      </c>
      <c r="R283" s="31">
        <f>VLOOKUP($C283,Banco!$A$3:$AZ$322,HLOOKUP(R$2,Banco!$A$1:$AZ$2,2,FALSE),FALSE)</f>
        <v>0</v>
      </c>
      <c r="S283" s="31">
        <f>VLOOKUP($C283,Banco!$A$3:$AZ$322,HLOOKUP(S$2,Banco!$A$1:$AZ$2,2,FALSE),FALSE)</f>
        <v>19</v>
      </c>
      <c r="T283" s="31">
        <f>VLOOKUP($C283,Banco!$A$3:$AZ$322,HLOOKUP(T$2,Banco!$A$1:$AZ$2,2,FALSE),FALSE)</f>
        <v>12</v>
      </c>
      <c r="U283" s="31" t="str">
        <f>VLOOKUP($C283,Banco!$A$3:$AZ$322,HLOOKUP(U$2,Banco!$A$1:$AZ$2,2,FALSE),FALSE)</f>
        <v>-</v>
      </c>
      <c r="V283" s="31">
        <f>VLOOKUP($C283,Banco!$A$3:$AZ$322,HLOOKUP(V$2,Banco!$A$1:$AZ$2,2,FALSE),FALSE)</f>
        <v>0</v>
      </c>
      <c r="W283" s="31">
        <f>VLOOKUP($C283,Banco!$A$3:$AZ$322,HLOOKUP(W$2,Banco!$A$1:$AZ$2,2,FALSE),FALSE)</f>
        <v>0</v>
      </c>
      <c r="X283" s="31">
        <f>VLOOKUP($C283,Banco!$A$3:$AZ$322,HLOOKUP(X$2,Banco!$A$1:$AZ$2,2,FALSE),FALSE)</f>
        <v>1</v>
      </c>
      <c r="Y283" s="82" t="str">
        <f>VLOOKUP($C283,Banco!$A$3:$AZ$322,HLOOKUP(Y$2,Banco!$A$1:$AZ$2,2,FALSE),FALSE)</f>
        <v>Ref. Rio do Sul</v>
      </c>
      <c r="Z283" s="82">
        <f>VLOOKUP($C283,Banco!$A$3:$AZ$322,HLOOKUP(Z$2,Banco!$A$1:$AZ$2,2,FALSE),FALSE)</f>
        <v>0</v>
      </c>
      <c r="AA283" s="82" t="str">
        <f>VLOOKUP($C283,Banco!$A$3:$AZ$322,HLOOKUP(AA$2,Banco!$A$1:$AZ$2,2,FALSE),FALSE)</f>
        <v>-</v>
      </c>
      <c r="AB283" s="82">
        <f>VLOOKUP($C283,Banco!$A$3:$AZ$322,HLOOKUP(AB$2,Banco!$A$1:$AZ$2,2,FALSE),FALSE)</f>
        <v>1</v>
      </c>
      <c r="AC283" s="82">
        <f>VLOOKUP($C283,Banco!$A$3:$AZ$322,HLOOKUP(AC$2,Banco!$A$1:$AZ$2,2,FALSE),FALSE)</f>
        <v>0</v>
      </c>
      <c r="AD283" s="82">
        <f>VLOOKUP($C283,Banco!$A$3:$AZ$322,HLOOKUP(AD$2,Banco!$A$1:$AZ$2,2,FALSE),FALSE)</f>
        <v>0</v>
      </c>
      <c r="AE283" s="82" t="str">
        <f>VLOOKUP($C283,Banco!$A$3:$AZ$322,HLOOKUP(AE$2,Banco!$A$1:$AZ$2,2,FALSE),FALSE)</f>
        <v>X</v>
      </c>
      <c r="AF283" s="82">
        <f>VLOOKUP($C283,Banco!$A$3:$AZ$322,HLOOKUP(AF$2,Banco!$A$1:$AZ$2,2,FALSE),FALSE)</f>
        <v>0</v>
      </c>
      <c r="AG283" s="82">
        <f>VLOOKUP($C283,Banco!$A$3:$AZ$322,HLOOKUP(AG$2,Banco!$A$1:$AZ$2,2,FALSE),FALSE)</f>
        <v>1</v>
      </c>
    </row>
    <row r="284" spans="1:33" x14ac:dyDescent="0.2">
      <c r="A284" s="417"/>
      <c r="B284" s="387"/>
      <c r="C284" s="162" t="s">
        <v>225</v>
      </c>
      <c r="D284" s="198" t="s">
        <v>480</v>
      </c>
      <c r="E284" s="25">
        <f>VLOOKUP($C284,Banco!$A$3:$AZ$322,HLOOKUP(E$2,Banco!$A$1:$AZ$2,2,FALSE),FALSE)</f>
        <v>71061</v>
      </c>
      <c r="F284" s="25">
        <f>VLOOKUP($C284,Banco!$A$3:$AZ$322,HLOOKUP(F$2,Banco!$A$1:$AZ$2,2,FALSE),FALSE)</f>
        <v>55200</v>
      </c>
      <c r="G284" s="25">
        <f>VLOOKUP($C284,Banco!$A$3:$AZ$322,HLOOKUP(G$2,Banco!$A$1:$AZ$2,2,FALSE),FALSE)</f>
        <v>55200</v>
      </c>
      <c r="H284" s="115">
        <f>VLOOKUP($C284,Banco!$A$3:$AZ$322,HLOOKUP(H$2,Banco!$A$1:$AZ$2,2,FALSE),FALSE)</f>
        <v>0.776797399417402</v>
      </c>
      <c r="I284" s="25">
        <f>VLOOKUP($C284,Banco!$A$3:$AZ$322,HLOOKUP(I$2,Banco!$A$1:$AZ$2,2,FALSE),FALSE)</f>
        <v>34</v>
      </c>
      <c r="J284" s="25">
        <f>VLOOKUP($C284,Banco!$A$3:$AZ$322,HLOOKUP(J$2,Banco!$A$1:$AZ$2,2,FALSE),FALSE)</f>
        <v>16</v>
      </c>
      <c r="K284" s="25">
        <f>VLOOKUP($C284,Banco!$A$3:$AZ$322,HLOOKUP(K$2,Banco!$A$1:$AZ$2,2,FALSE),FALSE)</f>
        <v>1</v>
      </c>
      <c r="L284" s="25">
        <f>VLOOKUP($C284,Banco!$A$3:$AZ$322,HLOOKUP(L$2,Banco!$A$1:$AZ$2,2,FALSE),FALSE)</f>
        <v>0</v>
      </c>
      <c r="M284" s="115">
        <f>VLOOKUP($C284,Banco!$A$3:$AZ$322,HLOOKUP(M$2,Banco!$A$1:$AZ$2,2,FALSE),FALSE)</f>
        <v>4.7899999999999998E-2</v>
      </c>
      <c r="N284" s="25">
        <f>VLOOKUP($C284,Banco!$A$3:$AZ$322,HLOOKUP(N$2,Banco!$A$1:$AZ$2,2,FALSE),FALSE)</f>
        <v>0</v>
      </c>
      <c r="O284" s="25">
        <f>VLOOKUP($C284,Banco!$A$3:$AZ$322,HLOOKUP(O$2,Banco!$A$1:$AZ$2,2,FALSE),FALSE)</f>
        <v>0</v>
      </c>
      <c r="P284" s="25">
        <f>VLOOKUP($C284,Banco!$A$3:$AZ$322,HLOOKUP(P$2,Banco!$A$1:$AZ$2,2,FALSE),FALSE)</f>
        <v>12</v>
      </c>
      <c r="Q284" s="25">
        <f>VLOOKUP($C284,Banco!$A$3:$AZ$322,HLOOKUP(Q$2,Banco!$A$1:$AZ$2,2,FALSE),FALSE)</f>
        <v>0</v>
      </c>
      <c r="R284" s="25">
        <f>VLOOKUP($C284,Banco!$A$3:$AZ$322,HLOOKUP(R$2,Banco!$A$1:$AZ$2,2,FALSE),FALSE)</f>
        <v>0</v>
      </c>
      <c r="S284" s="25">
        <f>VLOOKUP($C284,Banco!$A$3:$AZ$322,HLOOKUP(S$2,Banco!$A$1:$AZ$2,2,FALSE),FALSE)</f>
        <v>171</v>
      </c>
      <c r="T284" s="25">
        <f>VLOOKUP($C284,Banco!$A$3:$AZ$322,HLOOKUP(T$2,Banco!$A$1:$AZ$2,2,FALSE),FALSE)</f>
        <v>73</v>
      </c>
      <c r="U284" s="25" t="str">
        <f>VLOOKUP($C284,Banco!$A$3:$AZ$322,HLOOKUP(U$2,Banco!$A$1:$AZ$2,2,FALSE),FALSE)</f>
        <v>-</v>
      </c>
      <c r="V284" s="25">
        <f>VLOOKUP($C284,Banco!$A$3:$AZ$322,HLOOKUP(V$2,Banco!$A$1:$AZ$2,2,FALSE),FALSE)</f>
        <v>2</v>
      </c>
      <c r="W284" s="25">
        <f>VLOOKUP($C284,Banco!$A$3:$AZ$322,HLOOKUP(W$2,Banco!$A$1:$AZ$2,2,FALSE),FALSE)</f>
        <v>0</v>
      </c>
      <c r="X284" s="25">
        <f>VLOOKUP($C284,Banco!$A$3:$AZ$322,HLOOKUP(X$2,Banco!$A$1:$AZ$2,2,FALSE),FALSE)</f>
        <v>0</v>
      </c>
      <c r="Y284" s="79" t="str">
        <f>VLOOKUP($C284,Banco!$A$3:$AZ$322,HLOOKUP(Y$2,Banco!$A$1:$AZ$2,2,FALSE),FALSE)</f>
        <v>Sede Rio do Sul</v>
      </c>
      <c r="Z284" s="79" t="str">
        <f>VLOOKUP($C284,Banco!$A$3:$AZ$322,HLOOKUP(Z$2,Banco!$A$1:$AZ$2,2,FALSE),FALSE)</f>
        <v>X</v>
      </c>
      <c r="AA284" s="79" t="str">
        <f>VLOOKUP($C284,Banco!$A$3:$AZ$322,HLOOKUP(AA$2,Banco!$A$1:$AZ$2,2,FALSE),FALSE)</f>
        <v>CAPS I</v>
      </c>
      <c r="AB284" s="79">
        <f>VLOOKUP($C284,Banco!$A$3:$AZ$322,HLOOKUP(AB$2,Banco!$A$1:$AZ$2,2,FALSE),FALSE)</f>
        <v>2</v>
      </c>
      <c r="AC284" s="79">
        <f>VLOOKUP($C284,Banco!$A$3:$AZ$322,HLOOKUP(AC$2,Banco!$A$1:$AZ$2,2,FALSE),FALSE)</f>
        <v>15</v>
      </c>
      <c r="AD284" s="79">
        <f>VLOOKUP($C284,Banco!$A$3:$AZ$322,HLOOKUP(AD$2,Banco!$A$1:$AZ$2,2,FALSE),FALSE)</f>
        <v>0</v>
      </c>
      <c r="AE284" s="79" t="str">
        <f>VLOOKUP($C284,Banco!$A$3:$AZ$322,HLOOKUP(AE$2,Banco!$A$1:$AZ$2,2,FALSE),FALSE)</f>
        <v>X</v>
      </c>
      <c r="AF284" s="79">
        <f>VLOOKUP($C284,Banco!$A$3:$AZ$322,HLOOKUP(AF$2,Banco!$A$1:$AZ$2,2,FALSE),FALSE)</f>
        <v>0</v>
      </c>
      <c r="AG284" s="79">
        <f>VLOOKUP($C284,Banco!$A$3:$AZ$322,HLOOKUP(AG$2,Banco!$A$1:$AZ$2,2,FALSE),FALSE)</f>
        <v>0</v>
      </c>
    </row>
    <row r="285" spans="1:33" x14ac:dyDescent="0.2">
      <c r="A285" s="417"/>
      <c r="B285" s="387"/>
      <c r="C285" s="164" t="s">
        <v>233</v>
      </c>
      <c r="D285" s="198" t="s">
        <v>480</v>
      </c>
      <c r="E285" s="31">
        <f>VLOOKUP($C285,Banco!$A$3:$AZ$322,HLOOKUP(E$2,Banco!$A$1:$AZ$2,2,FALSE),FALSE)</f>
        <v>7642</v>
      </c>
      <c r="F285" s="31">
        <f>VLOOKUP($C285,Banco!$A$3:$AZ$322,HLOOKUP(F$2,Banco!$A$1:$AZ$2,2,FALSE),FALSE)</f>
        <v>10350</v>
      </c>
      <c r="G285" s="31">
        <f>VLOOKUP($C285,Banco!$A$3:$AZ$322,HLOOKUP(G$2,Banco!$A$1:$AZ$2,2,FALSE),FALSE)</f>
        <v>7642</v>
      </c>
      <c r="H285" s="118">
        <f>VLOOKUP($C285,Banco!$A$3:$AZ$322,HLOOKUP(H$2,Banco!$A$1:$AZ$2,2,FALSE),FALSE)</f>
        <v>1</v>
      </c>
      <c r="I285" s="31">
        <f>VLOOKUP($C285,Banco!$A$3:$AZ$322,HLOOKUP(I$2,Banco!$A$1:$AZ$2,2,FALSE),FALSE)</f>
        <v>4</v>
      </c>
      <c r="J285" s="31">
        <f>VLOOKUP($C285,Banco!$A$3:$AZ$322,HLOOKUP(J$2,Banco!$A$1:$AZ$2,2,FALSE),FALSE)</f>
        <v>3</v>
      </c>
      <c r="K285" s="31">
        <f>VLOOKUP($C285,Banco!$A$3:$AZ$322,HLOOKUP(K$2,Banco!$A$1:$AZ$2,2,FALSE),FALSE)</f>
        <v>2</v>
      </c>
      <c r="L285" s="31">
        <f>VLOOKUP($C285,Banco!$A$3:$AZ$322,HLOOKUP(L$2,Banco!$A$1:$AZ$2,2,FALSE),FALSE)</f>
        <v>0</v>
      </c>
      <c r="M285" s="118">
        <f>VLOOKUP($C285,Banco!$A$3:$AZ$322,HLOOKUP(M$2,Banco!$A$1:$AZ$2,2,FALSE),FALSE)</f>
        <v>0.90090000000000003</v>
      </c>
      <c r="N285" s="31">
        <f>VLOOKUP($C285,Banco!$A$3:$AZ$322,HLOOKUP(N$2,Banco!$A$1:$AZ$2,2,FALSE),FALSE)</f>
        <v>0</v>
      </c>
      <c r="O285" s="31">
        <f>VLOOKUP($C285,Banco!$A$3:$AZ$322,HLOOKUP(O$2,Banco!$A$1:$AZ$2,2,FALSE),FALSE)</f>
        <v>0</v>
      </c>
      <c r="P285" s="31">
        <f>VLOOKUP($C285,Banco!$A$3:$AZ$322,HLOOKUP(P$2,Banco!$A$1:$AZ$2,2,FALSE),FALSE)</f>
        <v>2</v>
      </c>
      <c r="Q285" s="31">
        <f>VLOOKUP($C285,Banco!$A$3:$AZ$322,HLOOKUP(Q$2,Banco!$A$1:$AZ$2,2,FALSE),FALSE)</f>
        <v>0</v>
      </c>
      <c r="R285" s="31">
        <f>VLOOKUP($C285,Banco!$A$3:$AZ$322,HLOOKUP(R$2,Banco!$A$1:$AZ$2,2,FALSE),FALSE)</f>
        <v>0</v>
      </c>
      <c r="S285" s="31">
        <f>VLOOKUP($C285,Banco!$A$3:$AZ$322,HLOOKUP(S$2,Banco!$A$1:$AZ$2,2,FALSE),FALSE)</f>
        <v>19</v>
      </c>
      <c r="T285" s="31">
        <f>VLOOKUP($C285,Banco!$A$3:$AZ$322,HLOOKUP(T$2,Banco!$A$1:$AZ$2,2,FALSE),FALSE)</f>
        <v>19</v>
      </c>
      <c r="U285" s="31" t="str">
        <f>VLOOKUP($C285,Banco!$A$3:$AZ$322,HLOOKUP(U$2,Banco!$A$1:$AZ$2,2,FALSE),FALSE)</f>
        <v>-</v>
      </c>
      <c r="V285" s="31">
        <f>VLOOKUP($C285,Banco!$A$3:$AZ$322,HLOOKUP(V$2,Banco!$A$1:$AZ$2,2,FALSE),FALSE)</f>
        <v>0</v>
      </c>
      <c r="W285" s="31">
        <f>VLOOKUP($C285,Banco!$A$3:$AZ$322,HLOOKUP(W$2,Banco!$A$1:$AZ$2,2,FALSE),FALSE)</f>
        <v>1</v>
      </c>
      <c r="X285" s="31">
        <f>VLOOKUP($C285,Banco!$A$3:$AZ$322,HLOOKUP(X$2,Banco!$A$1:$AZ$2,2,FALSE),FALSE)</f>
        <v>0</v>
      </c>
      <c r="Y285" s="82" t="str">
        <f>VLOOKUP($C285,Banco!$A$3:$AZ$322,HLOOKUP(Y$2,Banco!$A$1:$AZ$2,2,FALSE),FALSE)</f>
        <v>Ref. Rio do Sul</v>
      </c>
      <c r="Z285" s="82">
        <f>VLOOKUP($C285,Banco!$A$3:$AZ$322,HLOOKUP(Z$2,Banco!$A$1:$AZ$2,2,FALSE),FALSE)</f>
        <v>0</v>
      </c>
      <c r="AA285" s="82" t="str">
        <f>VLOOKUP($C285,Banco!$A$3:$AZ$322,HLOOKUP(AA$2,Banco!$A$1:$AZ$2,2,FALSE),FALSE)</f>
        <v>-</v>
      </c>
      <c r="AB285" s="82">
        <f>VLOOKUP($C285,Banco!$A$3:$AZ$322,HLOOKUP(AB$2,Banco!$A$1:$AZ$2,2,FALSE),FALSE)</f>
        <v>0</v>
      </c>
      <c r="AC285" s="82">
        <f>VLOOKUP($C285,Banco!$A$3:$AZ$322,HLOOKUP(AC$2,Banco!$A$1:$AZ$2,2,FALSE),FALSE)</f>
        <v>1</v>
      </c>
      <c r="AD285" s="82">
        <f>VLOOKUP($C285,Banco!$A$3:$AZ$322,HLOOKUP(AD$2,Banco!$A$1:$AZ$2,2,FALSE),FALSE)</f>
        <v>0</v>
      </c>
      <c r="AE285" s="82" t="str">
        <f>VLOOKUP($C285,Banco!$A$3:$AZ$322,HLOOKUP(AE$2,Banco!$A$1:$AZ$2,2,FALSE),FALSE)</f>
        <v>X</v>
      </c>
      <c r="AF285" s="82">
        <f>VLOOKUP($C285,Banco!$A$3:$AZ$322,HLOOKUP(AF$2,Banco!$A$1:$AZ$2,2,FALSE),FALSE)</f>
        <v>0</v>
      </c>
      <c r="AG285" s="82">
        <f>VLOOKUP($C285,Banco!$A$3:$AZ$322,HLOOKUP(AG$2,Banco!$A$1:$AZ$2,2,FALSE),FALSE)</f>
        <v>1</v>
      </c>
    </row>
    <row r="286" spans="1:33" x14ac:dyDescent="0.2">
      <c r="A286" s="417"/>
      <c r="B286" s="387"/>
      <c r="C286" s="162" t="s">
        <v>241</v>
      </c>
      <c r="D286" s="198" t="s">
        <v>480</v>
      </c>
      <c r="E286" s="25">
        <f>VLOOKUP($C286,Banco!$A$3:$AZ$322,HLOOKUP(E$2,Banco!$A$1:$AZ$2,2,FALSE),FALSE)</f>
        <v>8787</v>
      </c>
      <c r="F286" s="25">
        <f>VLOOKUP($C286,Banco!$A$3:$AZ$322,HLOOKUP(F$2,Banco!$A$1:$AZ$2,2,FALSE),FALSE)</f>
        <v>10350</v>
      </c>
      <c r="G286" s="25">
        <f>VLOOKUP($C286,Banco!$A$3:$AZ$322,HLOOKUP(G$2,Banco!$A$1:$AZ$2,2,FALSE),FALSE)</f>
        <v>8787</v>
      </c>
      <c r="H286" s="115">
        <f>VLOOKUP($C286,Banco!$A$3:$AZ$322,HLOOKUP(H$2,Banco!$A$1:$AZ$2,2,FALSE),FALSE)</f>
        <v>1</v>
      </c>
      <c r="I286" s="25">
        <f>VLOOKUP($C286,Banco!$A$3:$AZ$322,HLOOKUP(I$2,Banco!$A$1:$AZ$2,2,FALSE),FALSE)</f>
        <v>4</v>
      </c>
      <c r="J286" s="25">
        <f>VLOOKUP($C286,Banco!$A$3:$AZ$322,HLOOKUP(J$2,Banco!$A$1:$AZ$2,2,FALSE),FALSE)</f>
        <v>3</v>
      </c>
      <c r="K286" s="25">
        <f>VLOOKUP($C286,Banco!$A$3:$AZ$322,HLOOKUP(K$2,Banco!$A$1:$AZ$2,2,FALSE),FALSE)</f>
        <v>3</v>
      </c>
      <c r="L286" s="25">
        <f>VLOOKUP($C286,Banco!$A$3:$AZ$322,HLOOKUP(L$2,Banco!$A$1:$AZ$2,2,FALSE),FALSE)</f>
        <v>0</v>
      </c>
      <c r="M286" s="115">
        <f>VLOOKUP($C286,Banco!$A$3:$AZ$322,HLOOKUP(M$2,Banco!$A$1:$AZ$2,2,FALSE),FALSE)</f>
        <v>1</v>
      </c>
      <c r="N286" s="25">
        <f>VLOOKUP($C286,Banco!$A$3:$AZ$322,HLOOKUP(N$2,Banco!$A$1:$AZ$2,2,FALSE),FALSE)</f>
        <v>0</v>
      </c>
      <c r="O286" s="25">
        <f>VLOOKUP($C286,Banco!$A$3:$AZ$322,HLOOKUP(O$2,Banco!$A$1:$AZ$2,2,FALSE),FALSE)</f>
        <v>0</v>
      </c>
      <c r="P286" s="25">
        <f>VLOOKUP($C286,Banco!$A$3:$AZ$322,HLOOKUP(P$2,Banco!$A$1:$AZ$2,2,FALSE),FALSE)</f>
        <v>3</v>
      </c>
      <c r="Q286" s="25">
        <f>VLOOKUP($C286,Banco!$A$3:$AZ$322,HLOOKUP(Q$2,Banco!$A$1:$AZ$2,2,FALSE),FALSE)</f>
        <v>1</v>
      </c>
      <c r="R286" s="25">
        <f>VLOOKUP($C286,Banco!$A$3:$AZ$322,HLOOKUP(R$2,Banco!$A$1:$AZ$2,2,FALSE),FALSE)</f>
        <v>1</v>
      </c>
      <c r="S286" s="25">
        <f>VLOOKUP($C286,Banco!$A$3:$AZ$322,HLOOKUP(S$2,Banco!$A$1:$AZ$2,2,FALSE),FALSE)</f>
        <v>22</v>
      </c>
      <c r="T286" s="25">
        <f>VLOOKUP($C286,Banco!$A$3:$AZ$322,HLOOKUP(T$2,Banco!$A$1:$AZ$2,2,FALSE),FALSE)</f>
        <v>19</v>
      </c>
      <c r="U286" s="25" t="str">
        <f>VLOOKUP($C286,Banco!$A$3:$AZ$322,HLOOKUP(U$2,Banco!$A$1:$AZ$2,2,FALSE),FALSE)</f>
        <v>-</v>
      </c>
      <c r="V286" s="25">
        <f>VLOOKUP($C286,Banco!$A$3:$AZ$322,HLOOKUP(V$2,Banco!$A$1:$AZ$2,2,FALSE),FALSE)</f>
        <v>0</v>
      </c>
      <c r="W286" s="25">
        <f>VLOOKUP($C286,Banco!$A$3:$AZ$322,HLOOKUP(W$2,Banco!$A$1:$AZ$2,2,FALSE),FALSE)</f>
        <v>0</v>
      </c>
      <c r="X286" s="25">
        <f>VLOOKUP($C286,Banco!$A$3:$AZ$322,HLOOKUP(X$2,Banco!$A$1:$AZ$2,2,FALSE),FALSE)</f>
        <v>0</v>
      </c>
      <c r="Y286" s="68" t="str">
        <f>VLOOKUP($C286,Banco!$A$3:$AZ$322,HLOOKUP(Y$2,Banco!$A$1:$AZ$2,2,FALSE),FALSE)</f>
        <v>Ref. Rio do Sul</v>
      </c>
      <c r="Z286" s="68">
        <f>VLOOKUP($C286,Banco!$A$3:$AZ$322,HLOOKUP(Z$2,Banco!$A$1:$AZ$2,2,FALSE),FALSE)</f>
        <v>0</v>
      </c>
      <c r="AA286" s="68" t="str">
        <f>VLOOKUP($C286,Banco!$A$3:$AZ$322,HLOOKUP(AA$2,Banco!$A$1:$AZ$2,2,FALSE),FALSE)</f>
        <v>-</v>
      </c>
      <c r="AB286" s="68">
        <f>VLOOKUP($C286,Banco!$A$3:$AZ$322,HLOOKUP(AB$2,Banco!$A$1:$AZ$2,2,FALSE),FALSE)</f>
        <v>0</v>
      </c>
      <c r="AC286" s="68">
        <f>VLOOKUP($C286,Banco!$A$3:$AZ$322,HLOOKUP(AC$2,Banco!$A$1:$AZ$2,2,FALSE),FALSE)</f>
        <v>0</v>
      </c>
      <c r="AD286" s="68">
        <f>VLOOKUP($C286,Banco!$A$3:$AZ$322,HLOOKUP(AD$2,Banco!$A$1:$AZ$2,2,FALSE),FALSE)</f>
        <v>0</v>
      </c>
      <c r="AE286" s="68" t="str">
        <f>VLOOKUP($C286,Banco!$A$3:$AZ$322,HLOOKUP(AE$2,Banco!$A$1:$AZ$2,2,FALSE),FALSE)</f>
        <v>X</v>
      </c>
      <c r="AF286" s="68">
        <f>VLOOKUP($C286,Banco!$A$3:$AZ$322,HLOOKUP(AF$2,Banco!$A$1:$AZ$2,2,FALSE),FALSE)</f>
        <v>0</v>
      </c>
      <c r="AG286" s="68">
        <f>VLOOKUP($C286,Banco!$A$3:$AZ$322,HLOOKUP(AG$2,Banco!$A$1:$AZ$2,2,FALSE),FALSE)</f>
        <v>0</v>
      </c>
    </row>
    <row r="287" spans="1:33" x14ac:dyDescent="0.2">
      <c r="A287" s="417"/>
      <c r="B287" s="387"/>
      <c r="C287" s="164" t="s">
        <v>273</v>
      </c>
      <c r="D287" s="198" t="s">
        <v>480</v>
      </c>
      <c r="E287" s="31">
        <f>VLOOKUP($C287,Banco!$A$3:$AZ$322,HLOOKUP(E$2,Banco!$A$1:$AZ$2,2,FALSE),FALSE)</f>
        <v>18395</v>
      </c>
      <c r="F287" s="31">
        <f>VLOOKUP($C287,Banco!$A$3:$AZ$322,HLOOKUP(F$2,Banco!$A$1:$AZ$2,2,FALSE),FALSE)</f>
        <v>20700</v>
      </c>
      <c r="G287" s="31">
        <f>VLOOKUP($C287,Banco!$A$3:$AZ$322,HLOOKUP(G$2,Banco!$A$1:$AZ$2,2,FALSE),FALSE)</f>
        <v>18395</v>
      </c>
      <c r="H287" s="118">
        <f>VLOOKUP($C287,Banco!$A$3:$AZ$322,HLOOKUP(H$2,Banco!$A$1:$AZ$2,2,FALSE),FALSE)</f>
        <v>1</v>
      </c>
      <c r="I287" s="31">
        <f>VLOOKUP($C287,Banco!$A$3:$AZ$322,HLOOKUP(I$2,Banco!$A$1:$AZ$2,2,FALSE),FALSE)</f>
        <v>9</v>
      </c>
      <c r="J287" s="31">
        <f>VLOOKUP($C287,Banco!$A$3:$AZ$322,HLOOKUP(J$2,Banco!$A$1:$AZ$2,2,FALSE),FALSE)</f>
        <v>6</v>
      </c>
      <c r="K287" s="31">
        <f>VLOOKUP($C287,Banco!$A$3:$AZ$322,HLOOKUP(K$2,Banco!$A$1:$AZ$2,2,FALSE),FALSE)</f>
        <v>3</v>
      </c>
      <c r="L287" s="31">
        <f>VLOOKUP($C287,Banco!$A$3:$AZ$322,HLOOKUP(L$2,Banco!$A$1:$AZ$2,2,FALSE),FALSE)</f>
        <v>0</v>
      </c>
      <c r="M287" s="118">
        <f>VLOOKUP($C287,Banco!$A$3:$AZ$322,HLOOKUP(M$2,Banco!$A$1:$AZ$2,2,FALSE),FALSE)</f>
        <v>0.55979999999999996</v>
      </c>
      <c r="N287" s="31">
        <f>VLOOKUP($C287,Banco!$A$3:$AZ$322,HLOOKUP(N$2,Banco!$A$1:$AZ$2,2,FALSE),FALSE)</f>
        <v>0</v>
      </c>
      <c r="O287" s="31">
        <f>VLOOKUP($C287,Banco!$A$3:$AZ$322,HLOOKUP(O$2,Banco!$A$1:$AZ$2,2,FALSE),FALSE)</f>
        <v>0</v>
      </c>
      <c r="P287" s="31">
        <f>VLOOKUP($C287,Banco!$A$3:$AZ$322,HLOOKUP(P$2,Banco!$A$1:$AZ$2,2,FALSE),FALSE)</f>
        <v>6</v>
      </c>
      <c r="Q287" s="31">
        <f>VLOOKUP($C287,Banco!$A$3:$AZ$322,HLOOKUP(Q$2,Banco!$A$1:$AZ$2,2,FALSE),FALSE)</f>
        <v>0</v>
      </c>
      <c r="R287" s="31">
        <f>VLOOKUP($C287,Banco!$A$3:$AZ$322,HLOOKUP(R$2,Banco!$A$1:$AZ$2,2,FALSE),FALSE)</f>
        <v>0</v>
      </c>
      <c r="S287" s="31">
        <f>VLOOKUP($C287,Banco!$A$3:$AZ$322,HLOOKUP(S$2,Banco!$A$1:$AZ$2,2,FALSE),FALSE)</f>
        <v>45</v>
      </c>
      <c r="T287" s="31">
        <f>VLOOKUP($C287,Banco!$A$3:$AZ$322,HLOOKUP(T$2,Banco!$A$1:$AZ$2,2,FALSE),FALSE)</f>
        <v>44</v>
      </c>
      <c r="U287" s="31" t="str">
        <f>VLOOKUP($C287,Banco!$A$3:$AZ$322,HLOOKUP(U$2,Banco!$A$1:$AZ$2,2,FALSE),FALSE)</f>
        <v>-</v>
      </c>
      <c r="V287" s="31">
        <f>VLOOKUP($C287,Banco!$A$3:$AZ$322,HLOOKUP(V$2,Banco!$A$1:$AZ$2,2,FALSE),FALSE)</f>
        <v>1</v>
      </c>
      <c r="W287" s="31">
        <f>VLOOKUP($C287,Banco!$A$3:$AZ$322,HLOOKUP(W$2,Banco!$A$1:$AZ$2,2,FALSE),FALSE)</f>
        <v>0</v>
      </c>
      <c r="X287" s="31">
        <f>VLOOKUP($C287,Banco!$A$3:$AZ$322,HLOOKUP(X$2,Banco!$A$1:$AZ$2,2,FALSE),FALSE)</f>
        <v>0</v>
      </c>
      <c r="Y287" s="70" t="str">
        <f>VLOOKUP($C287,Banco!$A$3:$AZ$322,HLOOKUP(Y$2,Banco!$A$1:$AZ$2,2,FALSE),FALSE)</f>
        <v>Ref. Rio do Sul</v>
      </c>
      <c r="Z287" s="70" t="str">
        <f>VLOOKUP($C287,Banco!$A$3:$AZ$322,HLOOKUP(Z$2,Banco!$A$1:$AZ$2,2,FALSE),FALSE)</f>
        <v>X</v>
      </c>
      <c r="AA287" s="70" t="str">
        <f>VLOOKUP($C287,Banco!$A$3:$AZ$322,HLOOKUP(AA$2,Banco!$A$1:$AZ$2,2,FALSE),FALSE)</f>
        <v>-</v>
      </c>
      <c r="AB287" s="70">
        <f>VLOOKUP($C287,Banco!$A$3:$AZ$322,HLOOKUP(AB$2,Banco!$A$1:$AZ$2,2,FALSE),FALSE)</f>
        <v>0</v>
      </c>
      <c r="AC287" s="70">
        <f>VLOOKUP($C287,Banco!$A$3:$AZ$322,HLOOKUP(AC$2,Banco!$A$1:$AZ$2,2,FALSE),FALSE)</f>
        <v>0</v>
      </c>
      <c r="AD287" s="70">
        <f>VLOOKUP($C287,Banco!$A$3:$AZ$322,HLOOKUP(AD$2,Banco!$A$1:$AZ$2,2,FALSE),FALSE)</f>
        <v>0</v>
      </c>
      <c r="AE287" s="70" t="str">
        <f>VLOOKUP($C287,Banco!$A$3:$AZ$322,HLOOKUP(AE$2,Banco!$A$1:$AZ$2,2,FALSE),FALSE)</f>
        <v>X</v>
      </c>
      <c r="AF287" s="70">
        <f>VLOOKUP($C287,Banco!$A$3:$AZ$322,HLOOKUP(AF$2,Banco!$A$1:$AZ$2,2,FALSE),FALSE)</f>
        <v>0</v>
      </c>
      <c r="AG287" s="70">
        <f>VLOOKUP($C287,Banco!$A$3:$AZ$322,HLOOKUP(AG$2,Banco!$A$1:$AZ$2,2,FALSE),FALSE)</f>
        <v>0</v>
      </c>
    </row>
    <row r="288" spans="1:33" x14ac:dyDescent="0.2">
      <c r="A288" s="417"/>
      <c r="B288" s="387"/>
      <c r="C288" s="162" t="s">
        <v>284</v>
      </c>
      <c r="D288" s="198" t="s">
        <v>480</v>
      </c>
      <c r="E288" s="25">
        <f>VLOOKUP($C288,Banco!$A$3:$AZ$322,HLOOKUP(E$2,Banco!$A$1:$AZ$2,2,FALSE),FALSE)</f>
        <v>7360</v>
      </c>
      <c r="F288" s="25">
        <f>VLOOKUP($C288,Banco!$A$3:$AZ$322,HLOOKUP(F$2,Banco!$A$1:$AZ$2,2,FALSE),FALSE)</f>
        <v>6900</v>
      </c>
      <c r="G288" s="25">
        <f>VLOOKUP($C288,Banco!$A$3:$AZ$322,HLOOKUP(G$2,Banco!$A$1:$AZ$2,2,FALSE),FALSE)</f>
        <v>6900</v>
      </c>
      <c r="H288" s="115">
        <f>VLOOKUP($C288,Banco!$A$3:$AZ$322,HLOOKUP(H$2,Banco!$A$1:$AZ$2,2,FALSE),FALSE)</f>
        <v>0.9375</v>
      </c>
      <c r="I288" s="25">
        <f>VLOOKUP($C288,Banco!$A$3:$AZ$322,HLOOKUP(I$2,Banco!$A$1:$AZ$2,2,FALSE),FALSE)</f>
        <v>4</v>
      </c>
      <c r="J288" s="25">
        <f>VLOOKUP($C288,Banco!$A$3:$AZ$322,HLOOKUP(J$2,Banco!$A$1:$AZ$2,2,FALSE),FALSE)</f>
        <v>2</v>
      </c>
      <c r="K288" s="25">
        <f>VLOOKUP($C288,Banco!$A$3:$AZ$322,HLOOKUP(K$2,Banco!$A$1:$AZ$2,2,FALSE),FALSE)</f>
        <v>3</v>
      </c>
      <c r="L288" s="25">
        <f>VLOOKUP($C288,Banco!$A$3:$AZ$322,HLOOKUP(L$2,Banco!$A$1:$AZ$2,2,FALSE),FALSE)</f>
        <v>0</v>
      </c>
      <c r="M288" s="115">
        <f>VLOOKUP($C288,Banco!$A$3:$AZ$322,HLOOKUP(M$2,Banco!$A$1:$AZ$2,2,FALSE),FALSE)</f>
        <v>0.53439999999999999</v>
      </c>
      <c r="N288" s="25">
        <f>VLOOKUP($C288,Banco!$A$3:$AZ$322,HLOOKUP(N$2,Banco!$A$1:$AZ$2,2,FALSE),FALSE)</f>
        <v>0</v>
      </c>
      <c r="O288" s="25">
        <f>VLOOKUP($C288,Banco!$A$3:$AZ$322,HLOOKUP(O$2,Banco!$A$1:$AZ$2,2,FALSE),FALSE)</f>
        <v>0</v>
      </c>
      <c r="P288" s="25">
        <f>VLOOKUP($C288,Banco!$A$3:$AZ$322,HLOOKUP(P$2,Banco!$A$1:$AZ$2,2,FALSE),FALSE)</f>
        <v>1</v>
      </c>
      <c r="Q288" s="25">
        <f>VLOOKUP($C288,Banco!$A$3:$AZ$322,HLOOKUP(Q$2,Banco!$A$1:$AZ$2,2,FALSE),FALSE)</f>
        <v>0</v>
      </c>
      <c r="R288" s="25">
        <f>VLOOKUP($C288,Banco!$A$3:$AZ$322,HLOOKUP(R$2,Banco!$A$1:$AZ$2,2,FALSE),FALSE)</f>
        <v>0</v>
      </c>
      <c r="S288" s="25">
        <f>VLOOKUP($C288,Banco!$A$3:$AZ$322,HLOOKUP(S$2,Banco!$A$1:$AZ$2,2,FALSE),FALSE)</f>
        <v>18</v>
      </c>
      <c r="T288" s="25">
        <f>VLOOKUP($C288,Banco!$A$3:$AZ$322,HLOOKUP(T$2,Banco!$A$1:$AZ$2,2,FALSE),FALSE)</f>
        <v>10</v>
      </c>
      <c r="U288" s="25" t="str">
        <f>VLOOKUP($C288,Banco!$A$3:$AZ$322,HLOOKUP(U$2,Banco!$A$1:$AZ$2,2,FALSE),FALSE)</f>
        <v>-</v>
      </c>
      <c r="V288" s="25">
        <f>VLOOKUP($C288,Banco!$A$3:$AZ$322,HLOOKUP(V$2,Banco!$A$1:$AZ$2,2,FALSE),FALSE)</f>
        <v>0</v>
      </c>
      <c r="W288" s="25">
        <f>VLOOKUP($C288,Banco!$A$3:$AZ$322,HLOOKUP(W$2,Banco!$A$1:$AZ$2,2,FALSE),FALSE)</f>
        <v>0</v>
      </c>
      <c r="X288" s="25">
        <f>VLOOKUP($C288,Banco!$A$3:$AZ$322,HLOOKUP(X$2,Banco!$A$1:$AZ$2,2,FALSE),FALSE)</f>
        <v>1</v>
      </c>
      <c r="Y288" s="68" t="str">
        <f>VLOOKUP($C288,Banco!$A$3:$AZ$322,HLOOKUP(Y$2,Banco!$A$1:$AZ$2,2,FALSE),FALSE)</f>
        <v>Ref. Rio do Sul</v>
      </c>
      <c r="Z288" s="68">
        <f>VLOOKUP($C288,Banco!$A$3:$AZ$322,HLOOKUP(Z$2,Banco!$A$1:$AZ$2,2,FALSE),FALSE)</f>
        <v>0</v>
      </c>
      <c r="AA288" s="68" t="str">
        <f>VLOOKUP($C288,Banco!$A$3:$AZ$322,HLOOKUP(AA$2,Banco!$A$1:$AZ$2,2,FALSE),FALSE)</f>
        <v>-</v>
      </c>
      <c r="AB288" s="68">
        <f>VLOOKUP($C288,Banco!$A$3:$AZ$322,HLOOKUP(AB$2,Banco!$A$1:$AZ$2,2,FALSE),FALSE)</f>
        <v>0</v>
      </c>
      <c r="AC288" s="68">
        <f>VLOOKUP($C288,Banco!$A$3:$AZ$322,HLOOKUP(AC$2,Banco!$A$1:$AZ$2,2,FALSE),FALSE)</f>
        <v>1</v>
      </c>
      <c r="AD288" s="68">
        <f>VLOOKUP($C288,Banco!$A$3:$AZ$322,HLOOKUP(AD$2,Banco!$A$1:$AZ$2,2,FALSE),FALSE)</f>
        <v>0</v>
      </c>
      <c r="AE288" s="68" t="str">
        <f>VLOOKUP($C288,Banco!$A$3:$AZ$322,HLOOKUP(AE$2,Banco!$A$1:$AZ$2,2,FALSE),FALSE)</f>
        <v>X</v>
      </c>
      <c r="AF288" s="68">
        <f>VLOOKUP($C288,Banco!$A$3:$AZ$322,HLOOKUP(AF$2,Banco!$A$1:$AZ$2,2,FALSE),FALSE)</f>
        <v>0</v>
      </c>
      <c r="AG288" s="68">
        <f>VLOOKUP($C288,Banco!$A$3:$AZ$322,HLOOKUP(AG$2,Banco!$A$1:$AZ$2,2,FALSE),FALSE)</f>
        <v>0</v>
      </c>
    </row>
    <row r="289" spans="1:33" x14ac:dyDescent="0.2">
      <c r="A289" s="417"/>
      <c r="B289" s="387"/>
      <c r="C289" s="164" t="s">
        <v>295</v>
      </c>
      <c r="D289" s="198" t="s">
        <v>480</v>
      </c>
      <c r="E289" s="31">
        <f>VLOOKUP($C289,Banco!$A$3:$AZ$322,HLOOKUP(E$2,Banco!$A$1:$AZ$2,2,FALSE),FALSE)</f>
        <v>6338</v>
      </c>
      <c r="F289" s="31">
        <f>VLOOKUP($C289,Banco!$A$3:$AZ$322,HLOOKUP(F$2,Banco!$A$1:$AZ$2,2,FALSE),FALSE)</f>
        <v>10350</v>
      </c>
      <c r="G289" s="31">
        <f>VLOOKUP($C289,Banco!$A$3:$AZ$322,HLOOKUP(G$2,Banco!$A$1:$AZ$2,2,FALSE),FALSE)</f>
        <v>6338</v>
      </c>
      <c r="H289" s="118">
        <f>VLOOKUP($C289,Banco!$A$3:$AZ$322,HLOOKUP(H$2,Banco!$A$1:$AZ$2,2,FALSE),FALSE)</f>
        <v>1</v>
      </c>
      <c r="I289" s="31">
        <f>VLOOKUP($C289,Banco!$A$3:$AZ$322,HLOOKUP(I$2,Banco!$A$1:$AZ$2,2,FALSE),FALSE)</f>
        <v>3</v>
      </c>
      <c r="J289" s="31">
        <f>VLOOKUP($C289,Banco!$A$3:$AZ$322,HLOOKUP(J$2,Banco!$A$1:$AZ$2,2,FALSE),FALSE)</f>
        <v>3</v>
      </c>
      <c r="K289" s="31">
        <f>VLOOKUP($C289,Banco!$A$3:$AZ$322,HLOOKUP(K$2,Banco!$A$1:$AZ$2,2,FALSE),FALSE)</f>
        <v>2</v>
      </c>
      <c r="L289" s="31">
        <f>VLOOKUP($C289,Banco!$A$3:$AZ$322,HLOOKUP(L$2,Banco!$A$1:$AZ$2,2,FALSE),FALSE)</f>
        <v>0</v>
      </c>
      <c r="M289" s="118">
        <f>VLOOKUP($C289,Banco!$A$3:$AZ$322,HLOOKUP(M$2,Banco!$A$1:$AZ$2,2,FALSE),FALSE)</f>
        <v>1</v>
      </c>
      <c r="N289" s="31">
        <f>VLOOKUP($C289,Banco!$A$3:$AZ$322,HLOOKUP(N$2,Banco!$A$1:$AZ$2,2,FALSE),FALSE)</f>
        <v>0</v>
      </c>
      <c r="O289" s="31">
        <f>VLOOKUP($C289,Banco!$A$3:$AZ$322,HLOOKUP(O$2,Banco!$A$1:$AZ$2,2,FALSE),FALSE)</f>
        <v>0</v>
      </c>
      <c r="P289" s="31">
        <f>VLOOKUP($C289,Banco!$A$3:$AZ$322,HLOOKUP(P$2,Banco!$A$1:$AZ$2,2,FALSE),FALSE)</f>
        <v>3</v>
      </c>
      <c r="Q289" s="31">
        <f>VLOOKUP($C289,Banco!$A$3:$AZ$322,HLOOKUP(Q$2,Banco!$A$1:$AZ$2,2,FALSE),FALSE)</f>
        <v>1</v>
      </c>
      <c r="R289" s="31">
        <f>VLOOKUP($C289,Banco!$A$3:$AZ$322,HLOOKUP(R$2,Banco!$A$1:$AZ$2,2,FALSE),FALSE)</f>
        <v>1</v>
      </c>
      <c r="S289" s="31">
        <f>VLOOKUP($C289,Banco!$A$3:$AZ$322,HLOOKUP(S$2,Banco!$A$1:$AZ$2,2,FALSE),FALSE)</f>
        <v>16</v>
      </c>
      <c r="T289" s="31">
        <f>VLOOKUP($C289,Banco!$A$3:$AZ$322,HLOOKUP(T$2,Banco!$A$1:$AZ$2,2,FALSE),FALSE)</f>
        <v>16</v>
      </c>
      <c r="U289" s="31" t="str">
        <f>VLOOKUP($C289,Banco!$A$3:$AZ$322,HLOOKUP(U$2,Banco!$A$1:$AZ$2,2,FALSE),FALSE)</f>
        <v>-</v>
      </c>
      <c r="V289" s="31">
        <f>VLOOKUP($C289,Banco!$A$3:$AZ$322,HLOOKUP(V$2,Banco!$A$1:$AZ$2,2,FALSE),FALSE)</f>
        <v>0</v>
      </c>
      <c r="W289" s="31">
        <f>VLOOKUP($C289,Banco!$A$3:$AZ$322,HLOOKUP(W$2,Banco!$A$1:$AZ$2,2,FALSE),FALSE)</f>
        <v>1</v>
      </c>
      <c r="X289" s="31">
        <f>VLOOKUP($C289,Banco!$A$3:$AZ$322,HLOOKUP(X$2,Banco!$A$1:$AZ$2,2,FALSE),FALSE)</f>
        <v>0</v>
      </c>
      <c r="Y289" s="70" t="str">
        <f>VLOOKUP($C289,Banco!$A$3:$AZ$322,HLOOKUP(Y$2,Banco!$A$1:$AZ$2,2,FALSE),FALSE)</f>
        <v>Ref. Ituporanga</v>
      </c>
      <c r="Z289" s="70">
        <f>VLOOKUP($C289,Banco!$A$3:$AZ$322,HLOOKUP(Z$2,Banco!$A$1:$AZ$2,2,FALSE),FALSE)</f>
        <v>0</v>
      </c>
      <c r="AA289" s="70" t="str">
        <f>VLOOKUP($C289,Banco!$A$3:$AZ$322,HLOOKUP(AA$2,Banco!$A$1:$AZ$2,2,FALSE),FALSE)</f>
        <v>-</v>
      </c>
      <c r="AB289" s="70">
        <f>VLOOKUP($C289,Banco!$A$3:$AZ$322,HLOOKUP(AB$2,Banco!$A$1:$AZ$2,2,FALSE),FALSE)</f>
        <v>0</v>
      </c>
      <c r="AC289" s="70">
        <f>VLOOKUP($C289,Banco!$A$3:$AZ$322,HLOOKUP(AC$2,Banco!$A$1:$AZ$2,2,FALSE),FALSE)</f>
        <v>1</v>
      </c>
      <c r="AD289" s="70">
        <f>VLOOKUP($C289,Banco!$A$3:$AZ$322,HLOOKUP(AD$2,Banco!$A$1:$AZ$2,2,FALSE),FALSE)</f>
        <v>0</v>
      </c>
      <c r="AE289" s="70" t="str">
        <f>VLOOKUP($C289,Banco!$A$3:$AZ$322,HLOOKUP(AE$2,Banco!$A$1:$AZ$2,2,FALSE),FALSE)</f>
        <v>X</v>
      </c>
      <c r="AF289" s="70">
        <f>VLOOKUP($C289,Banco!$A$3:$AZ$322,HLOOKUP(AF$2,Banco!$A$1:$AZ$2,2,FALSE),FALSE)</f>
        <v>0</v>
      </c>
      <c r="AG289" s="70">
        <f>VLOOKUP($C289,Banco!$A$3:$AZ$322,HLOOKUP(AG$2,Banco!$A$1:$AZ$2,2,FALSE),FALSE)</f>
        <v>0</v>
      </c>
    </row>
    <row r="290" spans="1:33" ht="25.5" x14ac:dyDescent="0.2">
      <c r="A290" s="417"/>
      <c r="B290" s="387"/>
      <c r="C290" s="162" t="s">
        <v>297</v>
      </c>
      <c r="D290" s="198" t="s">
        <v>480</v>
      </c>
      <c r="E290" s="25">
        <f>VLOOKUP($C290,Banco!$A$3:$AZ$322,HLOOKUP(E$2,Banco!$A$1:$AZ$2,2,FALSE),FALSE)</f>
        <v>4979</v>
      </c>
      <c r="F290" s="25">
        <f>VLOOKUP($C290,Banco!$A$3:$AZ$322,HLOOKUP(F$2,Banco!$A$1:$AZ$2,2,FALSE),FALSE)</f>
        <v>10350</v>
      </c>
      <c r="G290" s="25">
        <f>VLOOKUP($C290,Banco!$A$3:$AZ$322,HLOOKUP(G$2,Banco!$A$1:$AZ$2,2,FALSE),FALSE)</f>
        <v>4979</v>
      </c>
      <c r="H290" s="115">
        <f>VLOOKUP($C290,Banco!$A$3:$AZ$322,HLOOKUP(H$2,Banco!$A$1:$AZ$2,2,FALSE),FALSE)</f>
        <v>1</v>
      </c>
      <c r="I290" s="25">
        <f>VLOOKUP($C290,Banco!$A$3:$AZ$322,HLOOKUP(I$2,Banco!$A$1:$AZ$2,2,FALSE),FALSE)</f>
        <v>3</v>
      </c>
      <c r="J290" s="25">
        <f>VLOOKUP($C290,Banco!$A$3:$AZ$322,HLOOKUP(J$2,Banco!$A$1:$AZ$2,2,FALSE),FALSE)</f>
        <v>3</v>
      </c>
      <c r="K290" s="25">
        <f>VLOOKUP($C290,Banco!$A$3:$AZ$322,HLOOKUP(K$2,Banco!$A$1:$AZ$2,2,FALSE),FALSE)</f>
        <v>1</v>
      </c>
      <c r="L290" s="25">
        <f>VLOOKUP($C290,Banco!$A$3:$AZ$322,HLOOKUP(L$2,Banco!$A$1:$AZ$2,2,FALSE),FALSE)</f>
        <v>0</v>
      </c>
      <c r="M290" s="115">
        <f>VLOOKUP($C290,Banco!$A$3:$AZ$322,HLOOKUP(M$2,Banco!$A$1:$AZ$2,2,FALSE),FALSE)</f>
        <v>0.69789999999999996</v>
      </c>
      <c r="N290" s="25">
        <f>VLOOKUP($C290,Banco!$A$3:$AZ$322,HLOOKUP(N$2,Banco!$A$1:$AZ$2,2,FALSE),FALSE)</f>
        <v>0</v>
      </c>
      <c r="O290" s="25">
        <f>VLOOKUP($C290,Banco!$A$3:$AZ$322,HLOOKUP(O$2,Banco!$A$1:$AZ$2,2,FALSE),FALSE)</f>
        <v>0</v>
      </c>
      <c r="P290" s="25">
        <f>VLOOKUP($C290,Banco!$A$3:$AZ$322,HLOOKUP(P$2,Banco!$A$1:$AZ$2,2,FALSE),FALSE)</f>
        <v>2</v>
      </c>
      <c r="Q290" s="25">
        <f>VLOOKUP($C290,Banco!$A$3:$AZ$322,HLOOKUP(Q$2,Banco!$A$1:$AZ$2,2,FALSE),FALSE)</f>
        <v>1</v>
      </c>
      <c r="R290" s="25">
        <f>VLOOKUP($C290,Banco!$A$3:$AZ$322,HLOOKUP(R$2,Banco!$A$1:$AZ$2,2,FALSE),FALSE)</f>
        <v>1</v>
      </c>
      <c r="S290" s="25">
        <f>VLOOKUP($C290,Banco!$A$3:$AZ$322,HLOOKUP(S$2,Banco!$A$1:$AZ$2,2,FALSE),FALSE)</f>
        <v>13</v>
      </c>
      <c r="T290" s="25">
        <f>VLOOKUP($C290,Banco!$A$3:$AZ$322,HLOOKUP(T$2,Banco!$A$1:$AZ$2,2,FALSE),FALSE)</f>
        <v>12</v>
      </c>
      <c r="U290" s="25" t="str">
        <f>VLOOKUP($C290,Banco!$A$3:$AZ$322,HLOOKUP(U$2,Banco!$A$1:$AZ$2,2,FALSE),FALSE)</f>
        <v>-</v>
      </c>
      <c r="V290" s="25">
        <f>VLOOKUP($C290,Banco!$A$3:$AZ$322,HLOOKUP(V$2,Banco!$A$1:$AZ$2,2,FALSE),FALSE)</f>
        <v>0</v>
      </c>
      <c r="W290" s="25">
        <f>VLOOKUP($C290,Banco!$A$3:$AZ$322,HLOOKUP(W$2,Banco!$A$1:$AZ$2,2,FALSE),FALSE)</f>
        <v>0</v>
      </c>
      <c r="X290" s="25">
        <f>VLOOKUP($C290,Banco!$A$3:$AZ$322,HLOOKUP(X$2,Banco!$A$1:$AZ$2,2,FALSE),FALSE)</f>
        <v>1</v>
      </c>
      <c r="Y290" s="68" t="str">
        <f>VLOOKUP($C290,Banco!$A$3:$AZ$322,HLOOKUP(Y$2,Banco!$A$1:$AZ$2,2,FALSE),FALSE)</f>
        <v>Ref. Ibirama</v>
      </c>
      <c r="Z290" s="68">
        <f>VLOOKUP($C290,Banco!$A$3:$AZ$322,HLOOKUP(Z$2,Banco!$A$1:$AZ$2,2,FALSE),FALSE)</f>
        <v>0</v>
      </c>
      <c r="AA290" s="68" t="str">
        <f>VLOOKUP($C290,Banco!$A$3:$AZ$322,HLOOKUP(AA$2,Banco!$A$1:$AZ$2,2,FALSE),FALSE)</f>
        <v>Encaminha para Ibirama</v>
      </c>
      <c r="AB290" s="68">
        <f>VLOOKUP($C290,Banco!$A$3:$AZ$322,HLOOKUP(AB$2,Banco!$A$1:$AZ$2,2,FALSE),FALSE)</f>
        <v>1</v>
      </c>
      <c r="AC290" s="68">
        <f>VLOOKUP($C290,Banco!$A$3:$AZ$322,HLOOKUP(AC$2,Banco!$A$1:$AZ$2,2,FALSE),FALSE)</f>
        <v>0</v>
      </c>
      <c r="AD290" s="68">
        <f>VLOOKUP($C290,Banco!$A$3:$AZ$322,HLOOKUP(AD$2,Banco!$A$1:$AZ$2,2,FALSE),FALSE)</f>
        <v>0</v>
      </c>
      <c r="AE290" s="68" t="str">
        <f>VLOOKUP($C290,Banco!$A$3:$AZ$322,HLOOKUP(AE$2,Banco!$A$1:$AZ$2,2,FALSE),FALSE)</f>
        <v>X</v>
      </c>
      <c r="AF290" s="68">
        <f>VLOOKUP($C290,Banco!$A$3:$AZ$322,HLOOKUP(AF$2,Banco!$A$1:$AZ$2,2,FALSE),FALSE)</f>
        <v>0</v>
      </c>
      <c r="AG290" s="68">
        <f>VLOOKUP($C290,Banco!$A$3:$AZ$322,HLOOKUP(AG$2,Banco!$A$1:$AZ$2,2,FALSE),FALSE)</f>
        <v>0</v>
      </c>
    </row>
    <row r="291" spans="1:33" ht="13.5" thickBot="1" x14ac:dyDescent="0.25">
      <c r="A291" s="417"/>
      <c r="B291" s="387"/>
      <c r="C291" s="165" t="s">
        <v>298</v>
      </c>
      <c r="D291" s="198" t="s">
        <v>480</v>
      </c>
      <c r="E291" s="96">
        <f>VLOOKUP($C291,Banco!$A$3:$AZ$322,HLOOKUP(E$2,Banco!$A$1:$AZ$2,2,FALSE),FALSE)</f>
        <v>3965</v>
      </c>
      <c r="F291" s="96">
        <f>VLOOKUP($C291,Banco!$A$3:$AZ$322,HLOOKUP(F$2,Banco!$A$1:$AZ$2,2,FALSE),FALSE)</f>
        <v>6900</v>
      </c>
      <c r="G291" s="96">
        <f>VLOOKUP($C291,Banco!$A$3:$AZ$322,HLOOKUP(G$2,Banco!$A$1:$AZ$2,2,FALSE),FALSE)</f>
        <v>3965</v>
      </c>
      <c r="H291" s="119">
        <f>VLOOKUP($C291,Banco!$A$3:$AZ$322,HLOOKUP(H$2,Banco!$A$1:$AZ$2,2,FALSE),FALSE)</f>
        <v>1</v>
      </c>
      <c r="I291" s="96">
        <f>VLOOKUP($C291,Banco!$A$3:$AZ$322,HLOOKUP(I$2,Banco!$A$1:$AZ$2,2,FALSE),FALSE)</f>
        <v>2</v>
      </c>
      <c r="J291" s="96">
        <f>VLOOKUP($C291,Banco!$A$3:$AZ$322,HLOOKUP(J$2,Banco!$A$1:$AZ$2,2,FALSE),FALSE)</f>
        <v>2</v>
      </c>
      <c r="K291" s="96">
        <f>VLOOKUP($C291,Banco!$A$3:$AZ$322,HLOOKUP(K$2,Banco!$A$1:$AZ$2,2,FALSE),FALSE)</f>
        <v>1</v>
      </c>
      <c r="L291" s="96">
        <f>VLOOKUP($C291,Banco!$A$3:$AZ$322,HLOOKUP(L$2,Banco!$A$1:$AZ$2,2,FALSE),FALSE)</f>
        <v>0</v>
      </c>
      <c r="M291" s="119">
        <f>VLOOKUP($C291,Banco!$A$3:$AZ$322,HLOOKUP(M$2,Banco!$A$1:$AZ$2,2,FALSE),FALSE)</f>
        <v>0.8629</v>
      </c>
      <c r="N291" s="96">
        <f>VLOOKUP($C291,Banco!$A$3:$AZ$322,HLOOKUP(N$2,Banco!$A$1:$AZ$2,2,FALSE),FALSE)</f>
        <v>0</v>
      </c>
      <c r="O291" s="96">
        <f>VLOOKUP($C291,Banco!$A$3:$AZ$322,HLOOKUP(O$2,Banco!$A$1:$AZ$2,2,FALSE),FALSE)</f>
        <v>0</v>
      </c>
      <c r="P291" s="96">
        <f>VLOOKUP($C291,Banco!$A$3:$AZ$322,HLOOKUP(P$2,Banco!$A$1:$AZ$2,2,FALSE),FALSE)</f>
        <v>2</v>
      </c>
      <c r="Q291" s="96">
        <f>VLOOKUP($C291,Banco!$A$3:$AZ$322,HLOOKUP(Q$2,Banco!$A$1:$AZ$2,2,FALSE),FALSE)</f>
        <v>0</v>
      </c>
      <c r="R291" s="96">
        <f>VLOOKUP($C291,Banco!$A$3:$AZ$322,HLOOKUP(R$2,Banco!$A$1:$AZ$2,2,FALSE),FALSE)</f>
        <v>0</v>
      </c>
      <c r="S291" s="96">
        <f>VLOOKUP($C291,Banco!$A$3:$AZ$322,HLOOKUP(S$2,Banco!$A$1:$AZ$2,2,FALSE),FALSE)</f>
        <v>10</v>
      </c>
      <c r="T291" s="96">
        <f>VLOOKUP($C291,Banco!$A$3:$AZ$322,HLOOKUP(T$2,Banco!$A$1:$AZ$2,2,FALSE),FALSE)</f>
        <v>9</v>
      </c>
      <c r="U291" s="96" t="str">
        <f>VLOOKUP($C291,Banco!$A$3:$AZ$322,HLOOKUP(U$2,Banco!$A$1:$AZ$2,2,FALSE),FALSE)</f>
        <v>-</v>
      </c>
      <c r="V291" s="96">
        <f>VLOOKUP($C291,Banco!$A$3:$AZ$322,HLOOKUP(V$2,Banco!$A$1:$AZ$2,2,FALSE),FALSE)</f>
        <v>0</v>
      </c>
      <c r="W291" s="96">
        <f>VLOOKUP($C291,Banco!$A$3:$AZ$322,HLOOKUP(W$2,Banco!$A$1:$AZ$2,2,FALSE),FALSE)</f>
        <v>0</v>
      </c>
      <c r="X291" s="96">
        <f>VLOOKUP($C291,Banco!$A$3:$AZ$322,HLOOKUP(X$2,Banco!$A$1:$AZ$2,2,FALSE),FALSE)</f>
        <v>1</v>
      </c>
      <c r="Y291" s="97" t="str">
        <f>VLOOKUP($C291,Banco!$A$3:$AZ$322,HLOOKUP(Y$2,Banco!$A$1:$AZ$2,2,FALSE),FALSE)</f>
        <v>Ref. Ibirama</v>
      </c>
      <c r="Z291" s="97">
        <f>VLOOKUP($C291,Banco!$A$3:$AZ$322,HLOOKUP(Z$2,Banco!$A$1:$AZ$2,2,FALSE),FALSE)</f>
        <v>0</v>
      </c>
      <c r="AA291" s="97" t="str">
        <f>VLOOKUP($C291,Banco!$A$3:$AZ$322,HLOOKUP(AA$2,Banco!$A$1:$AZ$2,2,FALSE),FALSE)</f>
        <v>-</v>
      </c>
      <c r="AB291" s="97">
        <f>VLOOKUP($C291,Banco!$A$3:$AZ$322,HLOOKUP(AB$2,Banco!$A$1:$AZ$2,2,FALSE),FALSE)</f>
        <v>0</v>
      </c>
      <c r="AC291" s="97">
        <f>VLOOKUP($C291,Banco!$A$3:$AZ$322,HLOOKUP(AC$2,Banco!$A$1:$AZ$2,2,FALSE),FALSE)</f>
        <v>0</v>
      </c>
      <c r="AD291" s="97">
        <f>VLOOKUP($C291,Banco!$A$3:$AZ$322,HLOOKUP(AD$2,Banco!$A$1:$AZ$2,2,FALSE),FALSE)</f>
        <v>0</v>
      </c>
      <c r="AE291" s="97" t="str">
        <f>VLOOKUP($C291,Banco!$A$3:$AZ$322,HLOOKUP(AE$2,Banco!$A$1:$AZ$2,2,FALSE),FALSE)</f>
        <v>X</v>
      </c>
      <c r="AF291" s="97">
        <f>VLOOKUP($C291,Banco!$A$3:$AZ$322,HLOOKUP(AF$2,Banco!$A$1:$AZ$2,2,FALSE),FALSE)</f>
        <v>0</v>
      </c>
      <c r="AG291" s="97">
        <f>VLOOKUP($C291,Banco!$A$3:$AZ$322,HLOOKUP(AG$2,Banco!$A$1:$AZ$2,2,FALSE),FALSE)</f>
        <v>0</v>
      </c>
    </row>
    <row r="292" spans="1:33" ht="13.5" thickBot="1" x14ac:dyDescent="0.25">
      <c r="A292" s="417"/>
      <c r="B292" s="388"/>
      <c r="C292" s="395" t="s">
        <v>384</v>
      </c>
      <c r="D292" s="395"/>
      <c r="E292" s="91">
        <f t="shared" ref="E292:AE292" si="80">IF(COUNTIFS(E264:E291,"*Mod*"),COUNTIFS(E264:E291,"*Mod*"),IF(COUNTIFS(E264:E291,"X"),COUNTIFS(E264:E291,"X"),IF(COUNTIFS(E264:E291,"*CAPS*"),((LEN(CONCATENATE(E264,E265,E266,E267,E268,E269,E270,E271,E272,E273,E274,E275,E276,E277,E278,E279,E280,E281,E282,E283,E284,E285,E286,E287,E288,E289,E290,E291))-LEN(SUBSTITUTE(CONCATENATE(E264,E265,E266,E267,E268,E269,E270,E271,E272,E273,E274,E275,E276,E277,E278,E279,E280,E281,E282,E283,E284,E285,E286,E287,E288,E289,E290,E291),"CAPS","")))/4)+((LEN(CONCATENATE(E264,E265,E266,E267,E268,E269,E270,E271,E272,E273,E274,E275,E276,E277,E278,E279,E280,E281,E282,E283,E284,E285,E286,E287,E288,E289,E290,E291))-LEN(SUBSTITUTE(CONCATENATE(E264,E265,E266,E267,E268,E269,E270,E271,E272,E273,E274,E275,E276,E277,E278,E279,E280,E281,E282,E283,E284,E285,E286,E287,E288,E289,E290,E291),"2","")))/1),IF(COUNTIFS(E264:E291,"*Sede*"),((LEN(CONCATENATE(E264,E265,E266,E267,E268,E269,E270,E271,E272,E273,E274,E275,E276,E277,E278,E279,E280,E281,E282,E283,E284,E285,E286,E287,E288,E289,E290,E291))-LEN(SUBSTITUTE(CONCATENATE(E264,E265,E266,E267,E268,E269,E270,E271,E272,E273,E274,E275,E276,E277,E278,E279,E280,E281,E282,E283,E284,E285,E286,E287,E288,E289,E290,E291),"Sede","")))/4),IF(AND(COUNTIFS(E$2,"*SB*"),COUNTIFS(E$2,"*%*")),HLOOKUP("*4&amp;7#2*",$A$2:$AT$321,(ROW(E292)-1),FALSE)/$E292,IF(AND(COUNTIFS(E$2,"*SF*"),COUNTIFS(E$2,"*%*")),HLOOKUP("*2&amp;3#9*",$A$2:$AT$321,(ROW(E292)-1),FALSE)/$E292,IF(COUNTIF(E$2,"*NASF SC*"),COUNTIFS(E264:E291,"*Mod*"),SUM(E264:E291))))))))</f>
        <v>297821</v>
      </c>
      <c r="F292" s="91">
        <f t="shared" si="80"/>
        <v>369150</v>
      </c>
      <c r="G292" s="91">
        <f t="shared" si="80"/>
        <v>281500</v>
      </c>
      <c r="H292" s="223">
        <f t="shared" si="80"/>
        <v>0.94519862602032767</v>
      </c>
      <c r="I292" s="91">
        <f t="shared" si="80"/>
        <v>144</v>
      </c>
      <c r="J292" s="91">
        <f t="shared" si="80"/>
        <v>107</v>
      </c>
      <c r="K292" s="91">
        <f t="shared" si="80"/>
        <v>62</v>
      </c>
      <c r="L292" s="91">
        <f t="shared" si="80"/>
        <v>0</v>
      </c>
      <c r="M292" s="223">
        <f t="shared" si="80"/>
        <v>0</v>
      </c>
      <c r="N292" s="91">
        <f t="shared" si="80"/>
        <v>0</v>
      </c>
      <c r="O292" s="91">
        <f t="shared" si="80"/>
        <v>0</v>
      </c>
      <c r="P292" s="91">
        <f t="shared" si="80"/>
        <v>81</v>
      </c>
      <c r="Q292" s="91">
        <f t="shared" si="80"/>
        <v>4</v>
      </c>
      <c r="R292" s="91">
        <f t="shared" si="80"/>
        <v>4</v>
      </c>
      <c r="S292" s="91">
        <f t="shared" si="80"/>
        <v>726</v>
      </c>
      <c r="T292" s="91">
        <f t="shared" si="80"/>
        <v>523</v>
      </c>
      <c r="U292" s="91">
        <f t="shared" si="80"/>
        <v>0</v>
      </c>
      <c r="V292" s="91">
        <f t="shared" si="80"/>
        <v>7</v>
      </c>
      <c r="W292" s="91">
        <f t="shared" si="80"/>
        <v>5</v>
      </c>
      <c r="X292" s="91">
        <f t="shared" si="80"/>
        <v>16</v>
      </c>
      <c r="Y292" s="91">
        <f t="shared" si="80"/>
        <v>3</v>
      </c>
      <c r="Z292" s="91">
        <f t="shared" si="80"/>
        <v>2</v>
      </c>
      <c r="AA292" s="91">
        <f t="shared" si="80"/>
        <v>2</v>
      </c>
      <c r="AB292" s="91">
        <f t="shared" si="80"/>
        <v>10</v>
      </c>
      <c r="AC292" s="91">
        <f t="shared" si="80"/>
        <v>27</v>
      </c>
      <c r="AD292" s="91">
        <f t="shared" si="80"/>
        <v>0</v>
      </c>
      <c r="AE292" s="91">
        <f t="shared" si="80"/>
        <v>28</v>
      </c>
      <c r="AF292" s="91">
        <f>IF(COUNTIFS(AF264:AF291,"*Mod*"),COUNTIFS(AF264:AF291,"*Mod*"),IF(COUNTIFS(AF264:AF291,"X"),COUNTIFS(AF264:AF291,"X"),IF(COUNTIFS(AF264:AF291,"*CAPS*"),((LEN(CONCATENATE(AF264,AF265,AF266,AF267,AF268,AF269,AF270,AF271,AF272,AF273,AF274,AF275,AF276,AF277,AF278,AF279,AF280,AF281,AF282,AF283,AF284,AF285,AF286,AF287,AF288,AF289,AF290,AF291))-LEN(SUBSTITUTE(CONCATENATE(AF264,AF265,AF266,AF267,AF268,AF269,AF270,AF271,AF272,AF273,AF274,AF275,AF276,AF277,AF278,AF279,AF280,AF281,AF282,AF283,AF284,AF285,AF286,AF287,AF288,AF289,AF290,AF291),"CAPS","")))/4)+((LEN(CONCATENATE(AF264,AF265,AF266,AF267,AF268,AF269,AF270,AF271,AF272,AF273,AF274,AF275,AF276,AF277,AF278,AF279,AF280,AF281,AF282,AF283,AF284,AF285,AF286,AF287,AF288,AF289,AF290,AF291))-LEN(SUBSTITUTE(CONCATENATE(AF264,AF265,AF266,AF267,AF268,AF269,AF270,AF271,AF272,AF273,AF274,AF275,AF276,AF277,AF278,AF279,AF280,AF281,AF282,AF283,AF284,AF285,AF286,AF287,AF288,AF289,AF290,AF291),"2","")))/1),IF(COUNTIFS(AF264:AF291,"*Sede*"),((LEN(CONCATENATE(AF264,AF265,AF266,AF267,AF268,AF269,AF270,AF271,AF272,AF273,AF274,AF275,AF276,AF277,AF278,AF279,AF280,AF281,AF282,AF283,AF284,AF285,AF286,AF287,AF288,AF289,AF290,AF291))-LEN(SUBSTITUTE(CONCATENATE(AF264,AF265,AF266,AF267,AF268,AF269,AF270,AF271,AF272,AF273,AF274,AF275,AF276,AF277,AF278,AF279,AF280,AF281,AF282,AF283,AF284,AF285,AF286,AF287,AF288,AF289,AF290,AF291),"Sede","")))/4),IF(AND(COUNTIFS(AF$2,"*SB*"),COUNTIFS(AF$2,"*%*")),HLOOKUP("*4&amp;7#2*",$A$2:$AT$321,(ROW(AF292)-1),FALSE)/$E292,IF(AND(COUNTIFS(AF$2,"*SF*"),COUNTIFS(AF$2,"*%*")),HLOOKUP("*2&amp;3#9*",$A$2:$AT$321,(ROW(AF292)-1),FALSE)/$E292,IF(COUNTIF(AF$2,"*NASF SC*"),COUNTIFS(AF264:AF291,"*Mod*"),SUM(AF264:AF291))))))))</f>
        <v>0</v>
      </c>
      <c r="AG292" s="91">
        <f>IF(COUNTIFS(AG264:AG291,"*Mod*"),COUNTIFS(AG264:AG291,"*Mod*"),IF(COUNTIFS(AG264:AG291,"X"),COUNTIFS(AG264:AG291,"X"),IF(COUNTIFS(AG264:AG291,"*CAPS*"),((LEN(CONCATENATE(AG264,AG265,AG266,AG267,AG268,AG269,AG270,AG271,AG272,AG273,AG274,AG275,AG276,AG277,AG278,AG279,AG280,AG281,AG282,AG283,AG284,AG285,AG286,AG287,AG288,AG289,AG290,AG291))-LEN(SUBSTITUTE(CONCATENATE(AG264,AG265,AG266,AG267,AG268,AG269,AG270,AG271,AG272,AG273,AG274,AG275,AG276,AG277,AG278,AG279,AG280,AG281,AG282,AG283,AG284,AG285,AG286,AG287,AG288,AG289,AG290,AG291),"CAPS","")))/4)+((LEN(CONCATENATE(AG264,AG265,AG266,AG267,AG268,AG269,AG270,AG271,AG272,AG273,AG274,AG275,AG276,AG277,AG278,AG279,AG280,AG281,AG282,AG283,AG284,AG285,AG286,AG287,AG288,AG289,AG290,AG291))-LEN(SUBSTITUTE(CONCATENATE(AG264,AG265,AG266,AG267,AG268,AG269,AG270,AG271,AG272,AG273,AG274,AG275,AG276,AG277,AG278,AG279,AG280,AG281,AG282,AG283,AG284,AG285,AG286,AG287,AG288,AG289,AG290,AG291),"2","")))/1),IF(COUNTIFS(AG264:AG291,"*Sede*"),((LEN(CONCATENATE(AG264,AG265,AG266,AG267,AG268,AG269,AG270,AG271,AG272,AG273,AG274,AG275,AG276,AG277,AG278,AG279,AG280,AG281,AG282,AG283,AG284,AG285,AG286,AG287,AG288,AG289,AG290,AG291))-LEN(SUBSTITUTE(CONCATENATE(AG264,AG265,AG266,AG267,AG268,AG269,AG270,AG271,AG272,AG273,AG274,AG275,AG276,AG277,AG278,AG279,AG280,AG281,AG282,AG283,AG284,AG285,AG286,AG287,AG288,AG289,AG290,AG291),"Sede","")))/4),IF(AND(COUNTIFS(AG$2,"*SB*"),COUNTIFS(AG$2,"*%*")),HLOOKUP("*4&amp;7#2*",$A$2:$AT$321,(ROW(AG292)-1),FALSE)/$E292,IF(AND(COUNTIFS(AG$2,"*SF*"),COUNTIFS(AG$2,"*%*")),HLOOKUP("*2&amp;3#9*",$A$2:$AT$321,(ROW(AG292)-1),FALSE)/$E292,IF(COUNTIF(AG$2,"*NASF SC*"),COUNTIFS(AG264:AG291,"*Mod*"),SUM(AG264:AG291))))))))</f>
        <v>2</v>
      </c>
    </row>
    <row r="293" spans="1:33" ht="26.25" customHeight="1" x14ac:dyDescent="0.2">
      <c r="A293" s="417"/>
      <c r="B293" s="386" t="s">
        <v>325</v>
      </c>
      <c r="C293" s="160" t="s">
        <v>26</v>
      </c>
      <c r="D293" s="198" t="s">
        <v>481</v>
      </c>
      <c r="E293" s="26">
        <f>VLOOKUP($C293,Banco!$A$3:$AZ$322,HLOOKUP(E$2,Banco!$A$1:$AZ$2,2,FALSE),FALSE)</f>
        <v>10743</v>
      </c>
      <c r="F293" s="26">
        <f>VLOOKUP($C293,Banco!$A$3:$AZ$322,HLOOKUP(F$2,Banco!$A$1:$AZ$2,2,FALSE),FALSE)</f>
        <v>13800</v>
      </c>
      <c r="G293" s="26">
        <f>VLOOKUP($C293,Banco!$A$3:$AZ$322,HLOOKUP(G$2,Banco!$A$1:$AZ$2,2,FALSE),FALSE)</f>
        <v>10743</v>
      </c>
      <c r="H293" s="113">
        <f>VLOOKUP($C293,Banco!$A$3:$AZ$322,HLOOKUP(H$2,Banco!$A$1:$AZ$2,2,FALSE),FALSE)</f>
        <v>1</v>
      </c>
      <c r="I293" s="26">
        <f>VLOOKUP($C293,Banco!$A$3:$AZ$322,HLOOKUP(I$2,Banco!$A$1:$AZ$2,2,FALSE),FALSE)</f>
        <v>5</v>
      </c>
      <c r="J293" s="26">
        <f>VLOOKUP($C293,Banco!$A$3:$AZ$322,HLOOKUP(J$2,Banco!$A$1:$AZ$2,2,FALSE),FALSE)</f>
        <v>4</v>
      </c>
      <c r="K293" s="26">
        <f>VLOOKUP($C293,Banco!$A$3:$AZ$322,HLOOKUP(K$2,Banco!$A$1:$AZ$2,2,FALSE),FALSE)</f>
        <v>3</v>
      </c>
      <c r="L293" s="26">
        <f>VLOOKUP($C293,Banco!$A$3:$AZ$322,HLOOKUP(L$2,Banco!$A$1:$AZ$2,2,FALSE),FALSE)</f>
        <v>0</v>
      </c>
      <c r="M293" s="113">
        <f>VLOOKUP($C293,Banco!$A$3:$AZ$322,HLOOKUP(M$2,Banco!$A$1:$AZ$2,2,FALSE),FALSE)</f>
        <v>0.95399999999999996</v>
      </c>
      <c r="N293" s="26">
        <f>VLOOKUP($C293,Banco!$A$3:$AZ$322,HLOOKUP(N$2,Banco!$A$1:$AZ$2,2,FALSE),FALSE)</f>
        <v>0</v>
      </c>
      <c r="O293" s="26">
        <f>VLOOKUP($C293,Banco!$A$3:$AZ$322,HLOOKUP(O$2,Banco!$A$1:$AZ$2,2,FALSE),FALSE)</f>
        <v>0</v>
      </c>
      <c r="P293" s="26">
        <f>VLOOKUP($C293,Banco!$A$3:$AZ$322,HLOOKUP(P$2,Banco!$A$1:$AZ$2,2,FALSE),FALSE)</f>
        <v>4</v>
      </c>
      <c r="Q293" s="26">
        <f>VLOOKUP($C293,Banco!$A$3:$AZ$322,HLOOKUP(Q$2,Banco!$A$1:$AZ$2,2,FALSE),FALSE)</f>
        <v>0</v>
      </c>
      <c r="R293" s="26">
        <f>VLOOKUP($C293,Banco!$A$3:$AZ$322,HLOOKUP(R$2,Banco!$A$1:$AZ$2,2,FALSE),FALSE)</f>
        <v>0</v>
      </c>
      <c r="S293" s="26">
        <f>VLOOKUP($C293,Banco!$A$3:$AZ$322,HLOOKUP(S$2,Banco!$A$1:$AZ$2,2,FALSE),FALSE)</f>
        <v>26</v>
      </c>
      <c r="T293" s="26">
        <f>VLOOKUP($C293,Banco!$A$3:$AZ$322,HLOOKUP(T$2,Banco!$A$1:$AZ$2,2,FALSE),FALSE)</f>
        <v>25</v>
      </c>
      <c r="U293" s="26" t="str">
        <f>VLOOKUP($C293,Banco!$A$3:$AZ$322,HLOOKUP(U$2,Banco!$A$1:$AZ$2,2,FALSE),FALSE)</f>
        <v>-</v>
      </c>
      <c r="V293" s="26">
        <f>VLOOKUP($C293,Banco!$A$3:$AZ$322,HLOOKUP(V$2,Banco!$A$1:$AZ$2,2,FALSE),FALSE)</f>
        <v>0</v>
      </c>
      <c r="W293" s="26">
        <f>VLOOKUP($C293,Banco!$A$3:$AZ$322,HLOOKUP(W$2,Banco!$A$1:$AZ$2,2,FALSE),FALSE)</f>
        <v>1</v>
      </c>
      <c r="X293" s="26">
        <f>VLOOKUP($C293,Banco!$A$3:$AZ$322,HLOOKUP(X$2,Banco!$A$1:$AZ$2,2,FALSE),FALSE)</f>
        <v>0</v>
      </c>
      <c r="Y293" s="66" t="str">
        <f>VLOOKUP($C293,Banco!$A$3:$AZ$322,HLOOKUP(Y$2,Banco!$A$1:$AZ$2,2,FALSE),FALSE)</f>
        <v>Ref. Ibirama</v>
      </c>
      <c r="Z293" s="66">
        <f>VLOOKUP($C293,Banco!$A$3:$AZ$322,HLOOKUP(Z$2,Banco!$A$1:$AZ$2,2,FALSE),FALSE)</f>
        <v>0</v>
      </c>
      <c r="AA293" s="330" t="str">
        <f>VLOOKUP($C293,Banco!$A$3:$AZ$322,HLOOKUP(AA$2,Banco!$A$1:$AZ$2,2,FALSE),FALSE)</f>
        <v>CAPS I - Microrregional</v>
      </c>
      <c r="AB293" s="66" t="str">
        <f>VLOOKUP($C293,Banco!$A$3:$AZ$322,HLOOKUP(AB$2,Banco!$A$1:$AZ$2,2,FALSE),FALSE)</f>
        <v>-</v>
      </c>
      <c r="AC293" s="66">
        <f>VLOOKUP($C293,Banco!$A$3:$AZ$322,HLOOKUP(AC$2,Banco!$A$1:$AZ$2,2,FALSE),FALSE)</f>
        <v>0</v>
      </c>
      <c r="AD293" s="66">
        <f>VLOOKUP($C293,Banco!$A$3:$AZ$322,HLOOKUP(AD$2,Banco!$A$1:$AZ$2,2,FALSE),FALSE)</f>
        <v>0</v>
      </c>
      <c r="AE293" s="66" t="str">
        <f>VLOOKUP($C293,Banco!$A$3:$AZ$322,HLOOKUP(AE$2,Banco!$A$1:$AZ$2,2,FALSE),FALSE)</f>
        <v>X</v>
      </c>
      <c r="AF293" s="66">
        <f>VLOOKUP($C293,Banco!$A$3:$AZ$322,HLOOKUP(AF$2,Banco!$A$1:$AZ$2,2,FALSE),FALSE)</f>
        <v>0</v>
      </c>
      <c r="AG293" s="66">
        <f>VLOOKUP($C293,Banco!$A$3:$AZ$322,HLOOKUP(AG$2,Banco!$A$1:$AZ$2,2,FALSE),FALSE)</f>
        <v>0</v>
      </c>
    </row>
    <row r="294" spans="1:33" ht="24.75" customHeight="1" x14ac:dyDescent="0.2">
      <c r="A294" s="417"/>
      <c r="B294" s="387"/>
      <c r="C294" s="164" t="s">
        <v>33</v>
      </c>
      <c r="D294" s="198" t="s">
        <v>481</v>
      </c>
      <c r="E294" s="31">
        <f>VLOOKUP($C294,Banco!$A$3:$AZ$322,HLOOKUP(E$2,Banco!$A$1:$AZ$2,2,FALSE),FALSE)</f>
        <v>7934</v>
      </c>
      <c r="F294" s="31">
        <f>VLOOKUP($C294,Banco!$A$3:$AZ$322,HLOOKUP(F$2,Banco!$A$1:$AZ$2,2,FALSE),FALSE)</f>
        <v>6900</v>
      </c>
      <c r="G294" s="31">
        <f>VLOOKUP($C294,Banco!$A$3:$AZ$322,HLOOKUP(G$2,Banco!$A$1:$AZ$2,2,FALSE),FALSE)</f>
        <v>6900</v>
      </c>
      <c r="H294" s="118">
        <f>VLOOKUP($C294,Banco!$A$3:$AZ$322,HLOOKUP(H$2,Banco!$A$1:$AZ$2,2,FALSE),FALSE)</f>
        <v>0.8696748172422486</v>
      </c>
      <c r="I294" s="31">
        <f>VLOOKUP($C294,Banco!$A$3:$AZ$322,HLOOKUP(I$2,Banco!$A$1:$AZ$2,2,FALSE),FALSE)</f>
        <v>4</v>
      </c>
      <c r="J294" s="31">
        <f>VLOOKUP($C294,Banco!$A$3:$AZ$322,HLOOKUP(J$2,Banco!$A$1:$AZ$2,2,FALSE),FALSE)</f>
        <v>2</v>
      </c>
      <c r="K294" s="31">
        <f>VLOOKUP($C294,Banco!$A$3:$AZ$322,HLOOKUP(K$2,Banco!$A$1:$AZ$2,2,FALSE),FALSE)</f>
        <v>2</v>
      </c>
      <c r="L294" s="31">
        <f>VLOOKUP($C294,Banco!$A$3:$AZ$322,HLOOKUP(L$2,Banco!$A$1:$AZ$2,2,FALSE),FALSE)</f>
        <v>0</v>
      </c>
      <c r="M294" s="118">
        <f>VLOOKUP($C294,Banco!$A$3:$AZ$322,HLOOKUP(M$2,Banco!$A$1:$AZ$2,2,FALSE),FALSE)</f>
        <v>0.86480000000000001</v>
      </c>
      <c r="N294" s="31">
        <f>VLOOKUP($C294,Banco!$A$3:$AZ$322,HLOOKUP(N$2,Banco!$A$1:$AZ$2,2,FALSE),FALSE)</f>
        <v>0</v>
      </c>
      <c r="O294" s="31">
        <f>VLOOKUP($C294,Banco!$A$3:$AZ$322,HLOOKUP(O$2,Banco!$A$1:$AZ$2,2,FALSE),FALSE)</f>
        <v>0</v>
      </c>
      <c r="P294" s="31">
        <f>VLOOKUP($C294,Banco!$A$3:$AZ$322,HLOOKUP(P$2,Banco!$A$1:$AZ$2,2,FALSE),FALSE)</f>
        <v>2</v>
      </c>
      <c r="Q294" s="31">
        <f>VLOOKUP($C294,Banco!$A$3:$AZ$322,HLOOKUP(Q$2,Banco!$A$1:$AZ$2,2,FALSE),FALSE)</f>
        <v>0</v>
      </c>
      <c r="R294" s="31">
        <f>VLOOKUP($C294,Banco!$A$3:$AZ$322,HLOOKUP(R$2,Banco!$A$1:$AZ$2,2,FALSE),FALSE)</f>
        <v>0</v>
      </c>
      <c r="S294" s="31">
        <f>VLOOKUP($C294,Banco!$A$3:$AZ$322,HLOOKUP(S$2,Banco!$A$1:$AZ$2,2,FALSE),FALSE)</f>
        <v>20</v>
      </c>
      <c r="T294" s="31">
        <f>VLOOKUP($C294,Banco!$A$3:$AZ$322,HLOOKUP(T$2,Banco!$A$1:$AZ$2,2,FALSE),FALSE)</f>
        <v>10</v>
      </c>
      <c r="U294" s="31">
        <f>VLOOKUP($C294,Banco!$A$3:$AZ$322,HLOOKUP(U$2,Banco!$A$1:$AZ$2,2,FALSE),FALSE)</f>
        <v>0</v>
      </c>
      <c r="V294" s="31">
        <f>VLOOKUP($C294,Banco!$A$3:$AZ$322,HLOOKUP(V$2,Banco!$A$1:$AZ$2,2,FALSE),FALSE)</f>
        <v>0</v>
      </c>
      <c r="W294" s="31">
        <f>VLOOKUP($C294,Banco!$A$3:$AZ$322,HLOOKUP(W$2,Banco!$A$1:$AZ$2,2,FALSE),FALSE)</f>
        <v>0</v>
      </c>
      <c r="X294" s="31">
        <f>VLOOKUP($C294,Banco!$A$3:$AZ$322,HLOOKUP(X$2,Banco!$A$1:$AZ$2,2,FALSE),FALSE)</f>
        <v>1</v>
      </c>
      <c r="Y294" s="70" t="str">
        <f>VLOOKUP($C294,Banco!$A$3:$AZ$322,HLOOKUP(Y$2,Banco!$A$1:$AZ$2,2,FALSE),FALSE)</f>
        <v>Ref. Ibirama</v>
      </c>
      <c r="Z294" s="70">
        <f>VLOOKUP($C294,Banco!$A$3:$AZ$322,HLOOKUP(Z$2,Banco!$A$1:$AZ$2,2,FALSE),FALSE)</f>
        <v>0</v>
      </c>
      <c r="AA294" s="70" t="str">
        <f>VLOOKUP($C294,Banco!$A$3:$AZ$322,HLOOKUP(AA$2,Banco!$A$1:$AZ$2,2,FALSE),FALSE)</f>
        <v>Encaminha p/ Apíuna</v>
      </c>
      <c r="AB294" s="70" t="str">
        <f>VLOOKUP($C294,Banco!$A$3:$AZ$322,HLOOKUP(AB$2,Banco!$A$1:$AZ$2,2,FALSE),FALSE)</f>
        <v>-</v>
      </c>
      <c r="AC294" s="70">
        <f>VLOOKUP($C294,Banco!$A$3:$AZ$322,HLOOKUP(AC$2,Banco!$A$1:$AZ$2,2,FALSE),FALSE)</f>
        <v>0</v>
      </c>
      <c r="AD294" s="70">
        <f>VLOOKUP($C294,Banco!$A$3:$AZ$322,HLOOKUP(AD$2,Banco!$A$1:$AZ$2,2,FALSE),FALSE)</f>
        <v>0</v>
      </c>
      <c r="AE294" s="70" t="str">
        <f>VLOOKUP($C294,Banco!$A$3:$AZ$322,HLOOKUP(AE$2,Banco!$A$1:$AZ$2,2,FALSE),FALSE)</f>
        <v>X</v>
      </c>
      <c r="AF294" s="70">
        <f>VLOOKUP($C294,Banco!$A$3:$AZ$322,HLOOKUP(AF$2,Banco!$A$1:$AZ$2,2,FALSE),FALSE)</f>
        <v>0</v>
      </c>
      <c r="AG294" s="70">
        <f>VLOOKUP($C294,Banco!$A$3:$AZ$322,HLOOKUP(AG$2,Banco!$A$1:$AZ$2,2,FALSE),FALSE)</f>
        <v>0</v>
      </c>
    </row>
    <row r="295" spans="1:33" x14ac:dyDescent="0.2">
      <c r="A295" s="417"/>
      <c r="B295" s="387"/>
      <c r="C295" s="162" t="s">
        <v>46</v>
      </c>
      <c r="D295" s="198" t="s">
        <v>481</v>
      </c>
      <c r="E295" s="25">
        <f>VLOOKUP($C295,Banco!$A$3:$AZ$322,HLOOKUP(E$2,Banco!$A$1:$AZ$2,2,FALSE),FALSE)</f>
        <v>11652</v>
      </c>
      <c r="F295" s="25">
        <f>VLOOKUP($C295,Banco!$A$3:$AZ$322,HLOOKUP(F$2,Banco!$A$1:$AZ$2,2,FALSE),FALSE)</f>
        <v>17250</v>
      </c>
      <c r="G295" s="25">
        <f>VLOOKUP($C295,Banco!$A$3:$AZ$322,HLOOKUP(G$2,Banco!$A$1:$AZ$2,2,FALSE),FALSE)</f>
        <v>11652</v>
      </c>
      <c r="H295" s="115">
        <f>VLOOKUP($C295,Banco!$A$3:$AZ$322,HLOOKUP(H$2,Banco!$A$1:$AZ$2,2,FALSE),FALSE)</f>
        <v>1</v>
      </c>
      <c r="I295" s="25">
        <f>VLOOKUP($C295,Banco!$A$3:$AZ$322,HLOOKUP(I$2,Banco!$A$1:$AZ$2,2,FALSE),FALSE)</f>
        <v>6</v>
      </c>
      <c r="J295" s="25">
        <f>VLOOKUP($C295,Banco!$A$3:$AZ$322,HLOOKUP(J$2,Banco!$A$1:$AZ$2,2,FALSE),FALSE)</f>
        <v>5</v>
      </c>
      <c r="K295" s="25">
        <f>VLOOKUP($C295,Banco!$A$3:$AZ$322,HLOOKUP(K$2,Banco!$A$1:$AZ$2,2,FALSE),FALSE)</f>
        <v>2</v>
      </c>
      <c r="L295" s="25">
        <f>VLOOKUP($C295,Banco!$A$3:$AZ$322,HLOOKUP(L$2,Banco!$A$1:$AZ$2,2,FALSE),FALSE)</f>
        <v>0</v>
      </c>
      <c r="M295" s="115">
        <f>VLOOKUP($C295,Banco!$A$3:$AZ$322,HLOOKUP(M$2,Banco!$A$1:$AZ$2,2,FALSE),FALSE)</f>
        <v>0.58589999999999998</v>
      </c>
      <c r="N295" s="25">
        <f>VLOOKUP($C295,Banco!$A$3:$AZ$322,HLOOKUP(N$2,Banco!$A$1:$AZ$2,2,FALSE),FALSE)</f>
        <v>0</v>
      </c>
      <c r="O295" s="25">
        <f>VLOOKUP($C295,Banco!$A$3:$AZ$322,HLOOKUP(O$2,Banco!$A$1:$AZ$2,2,FALSE),FALSE)</f>
        <v>0</v>
      </c>
      <c r="P295" s="25">
        <f>VLOOKUP($C295,Banco!$A$3:$AZ$322,HLOOKUP(P$2,Banco!$A$1:$AZ$2,2,FALSE),FALSE)</f>
        <v>3</v>
      </c>
      <c r="Q295" s="25">
        <f>VLOOKUP($C295,Banco!$A$3:$AZ$322,HLOOKUP(Q$2,Banco!$A$1:$AZ$2,2,FALSE),FALSE)</f>
        <v>0</v>
      </c>
      <c r="R295" s="25">
        <f>VLOOKUP($C295,Banco!$A$3:$AZ$322,HLOOKUP(R$2,Banco!$A$1:$AZ$2,2,FALSE),FALSE)</f>
        <v>0</v>
      </c>
      <c r="S295" s="25">
        <f>VLOOKUP($C295,Banco!$A$3:$AZ$322,HLOOKUP(S$2,Banco!$A$1:$AZ$2,2,FALSE),FALSE)</f>
        <v>28</v>
      </c>
      <c r="T295" s="25">
        <f>VLOOKUP($C295,Banco!$A$3:$AZ$322,HLOOKUP(T$2,Banco!$A$1:$AZ$2,2,FALSE),FALSE)</f>
        <v>23</v>
      </c>
      <c r="U295" s="25" t="str">
        <f>VLOOKUP($C295,Banco!$A$3:$AZ$322,HLOOKUP(U$2,Banco!$A$1:$AZ$2,2,FALSE),FALSE)</f>
        <v>-</v>
      </c>
      <c r="V295" s="25">
        <f>VLOOKUP($C295,Banco!$A$3:$AZ$322,HLOOKUP(V$2,Banco!$A$1:$AZ$2,2,FALSE),FALSE)</f>
        <v>0</v>
      </c>
      <c r="W295" s="25">
        <f>VLOOKUP($C295,Banco!$A$3:$AZ$322,HLOOKUP(W$2,Banco!$A$1:$AZ$2,2,FALSE),FALSE)</f>
        <v>1</v>
      </c>
      <c r="X295" s="25">
        <f>VLOOKUP($C295,Banco!$A$3:$AZ$322,HLOOKUP(X$2,Banco!$A$1:$AZ$2,2,FALSE),FALSE)</f>
        <v>0</v>
      </c>
      <c r="Y295" s="68" t="str">
        <f>VLOOKUP($C295,Banco!$A$3:$AZ$322,HLOOKUP(Y$2,Banco!$A$1:$AZ$2,2,FALSE),FALSE)</f>
        <v>-</v>
      </c>
      <c r="Z295" s="68">
        <f>VLOOKUP($C295,Banco!$A$3:$AZ$322,HLOOKUP(Z$2,Banco!$A$1:$AZ$2,2,FALSE),FALSE)</f>
        <v>0</v>
      </c>
      <c r="AA295" s="68" t="str">
        <f>VLOOKUP($C295,Banco!$A$3:$AZ$322,HLOOKUP(AA$2,Banco!$A$1:$AZ$2,2,FALSE),FALSE)</f>
        <v>-</v>
      </c>
      <c r="AB295" s="68" t="str">
        <f>VLOOKUP($C295,Banco!$A$3:$AZ$322,HLOOKUP(AB$2,Banco!$A$1:$AZ$2,2,FALSE),FALSE)</f>
        <v>-</v>
      </c>
      <c r="AC295" s="68">
        <f>VLOOKUP($C295,Banco!$A$3:$AZ$322,HLOOKUP(AC$2,Banco!$A$1:$AZ$2,2,FALSE),FALSE)</f>
        <v>4</v>
      </c>
      <c r="AD295" s="68">
        <f>VLOOKUP($C295,Banco!$A$3:$AZ$322,HLOOKUP(AD$2,Banco!$A$1:$AZ$2,2,FALSE),FALSE)</f>
        <v>0</v>
      </c>
      <c r="AE295" s="68" t="str">
        <f>VLOOKUP($C295,Banco!$A$3:$AZ$322,HLOOKUP(AE$2,Banco!$A$1:$AZ$2,2,FALSE),FALSE)</f>
        <v>X</v>
      </c>
      <c r="AF295" s="68">
        <f>VLOOKUP($C295,Banco!$A$3:$AZ$322,HLOOKUP(AF$2,Banco!$A$1:$AZ$2,2,FALSE),FALSE)</f>
        <v>0</v>
      </c>
      <c r="AG295" s="68">
        <f>VLOOKUP($C295,Banco!$A$3:$AZ$322,HLOOKUP(AG$2,Banco!$A$1:$AZ$2,2,FALSE),FALSE)</f>
        <v>0</v>
      </c>
    </row>
    <row r="296" spans="1:33" ht="25.5" x14ac:dyDescent="0.2">
      <c r="A296" s="417"/>
      <c r="B296" s="387"/>
      <c r="C296" s="164" t="s">
        <v>48</v>
      </c>
      <c r="D296" s="198" t="s">
        <v>481</v>
      </c>
      <c r="E296" s="31">
        <f>VLOOKUP($C296,Banco!$A$3:$AZ$322,HLOOKUP(E$2,Banco!$A$1:$AZ$2,2,FALSE),FALSE)</f>
        <v>357199</v>
      </c>
      <c r="F296" s="31">
        <f>VLOOKUP($C296,Banco!$A$3:$AZ$322,HLOOKUP(F$2,Banco!$A$1:$AZ$2,2,FALSE),FALSE)</f>
        <v>227700</v>
      </c>
      <c r="G296" s="31">
        <f>VLOOKUP($C296,Banco!$A$3:$AZ$322,HLOOKUP(G$2,Banco!$A$1:$AZ$2,2,FALSE),FALSE)</f>
        <v>227700</v>
      </c>
      <c r="H296" s="118">
        <f>VLOOKUP($C296,Banco!$A$3:$AZ$322,HLOOKUP(H$2,Banco!$A$1:$AZ$2,2,FALSE),FALSE)</f>
        <v>0.63745979132080433</v>
      </c>
      <c r="I296" s="31">
        <f>VLOOKUP($C296,Banco!$A$3:$AZ$322,HLOOKUP(I$2,Banco!$A$1:$AZ$2,2,FALSE),FALSE)</f>
        <v>172</v>
      </c>
      <c r="J296" s="31">
        <f>VLOOKUP($C296,Banco!$A$3:$AZ$322,HLOOKUP(J$2,Banco!$A$1:$AZ$2,2,FALSE),FALSE)</f>
        <v>66</v>
      </c>
      <c r="K296" s="31">
        <f>VLOOKUP($C296,Banco!$A$3:$AZ$322,HLOOKUP(K$2,Banco!$A$1:$AZ$2,2,FALSE),FALSE)</f>
        <v>34</v>
      </c>
      <c r="L296" s="31">
        <f>VLOOKUP($C296,Banco!$A$3:$AZ$322,HLOOKUP(L$2,Banco!$A$1:$AZ$2,2,FALSE),FALSE)</f>
        <v>0</v>
      </c>
      <c r="M296" s="118">
        <f>VLOOKUP($C296,Banco!$A$3:$AZ$322,HLOOKUP(M$2,Banco!$A$1:$AZ$2,2,FALSE),FALSE)</f>
        <v>0.3241</v>
      </c>
      <c r="N296" s="31">
        <f>VLOOKUP($C296,Banco!$A$3:$AZ$322,HLOOKUP(N$2,Banco!$A$1:$AZ$2,2,FALSE),FALSE)</f>
        <v>0</v>
      </c>
      <c r="O296" s="31">
        <f>VLOOKUP($C296,Banco!$A$3:$AZ$322,HLOOKUP(O$2,Banco!$A$1:$AZ$2,2,FALSE),FALSE)</f>
        <v>0</v>
      </c>
      <c r="P296" s="31">
        <f>VLOOKUP($C296,Banco!$A$3:$AZ$322,HLOOKUP(P$2,Banco!$A$1:$AZ$2,2,FALSE),FALSE)</f>
        <v>63</v>
      </c>
      <c r="Q296" s="31">
        <f>VLOOKUP($C296,Banco!$A$3:$AZ$322,HLOOKUP(Q$2,Banco!$A$1:$AZ$2,2,FALSE),FALSE)</f>
        <v>0</v>
      </c>
      <c r="R296" s="31">
        <f>VLOOKUP($C296,Banco!$A$3:$AZ$322,HLOOKUP(R$2,Banco!$A$1:$AZ$2,2,FALSE),FALSE)</f>
        <v>0</v>
      </c>
      <c r="S296" s="31">
        <f>VLOOKUP($C296,Banco!$A$3:$AZ$322,HLOOKUP(S$2,Banco!$A$1:$AZ$2,2,FALSE),FALSE)</f>
        <v>859</v>
      </c>
      <c r="T296" s="31">
        <f>VLOOKUP($C296,Banco!$A$3:$AZ$322,HLOOKUP(T$2,Banco!$A$1:$AZ$2,2,FALSE),FALSE)</f>
        <v>237</v>
      </c>
      <c r="U296" s="31" t="str">
        <f>VLOOKUP($C296,Banco!$A$3:$AZ$322,HLOOKUP(U$2,Banco!$A$1:$AZ$2,2,FALSE),FALSE)</f>
        <v>-</v>
      </c>
      <c r="V296" s="31">
        <f>VLOOKUP($C296,Banco!$A$3:$AZ$322,HLOOKUP(V$2,Banco!$A$1:$AZ$2,2,FALSE),FALSE)</f>
        <v>0</v>
      </c>
      <c r="W296" s="31">
        <f>VLOOKUP($C296,Banco!$A$3:$AZ$322,HLOOKUP(W$2,Banco!$A$1:$AZ$2,2,FALSE),FALSE)</f>
        <v>0</v>
      </c>
      <c r="X296" s="31">
        <f>VLOOKUP($C296,Banco!$A$3:$AZ$322,HLOOKUP(X$2,Banco!$A$1:$AZ$2,2,FALSE),FALSE)</f>
        <v>0</v>
      </c>
      <c r="Y296" s="70" t="str">
        <f>VLOOKUP($C296,Banco!$A$3:$AZ$322,HLOOKUP(Y$2,Banco!$A$1:$AZ$2,2,FALSE),FALSE)</f>
        <v>Sede Velha e Sede Policlínica</v>
      </c>
      <c r="Z296" s="70">
        <f>VLOOKUP($C296,Banco!$A$3:$AZ$322,HLOOKUP(Z$2,Banco!$A$1:$AZ$2,2,FALSE),FALSE)</f>
        <v>0</v>
      </c>
      <c r="AA296" s="70" t="str">
        <f>VLOOKUP($C296,Banco!$A$3:$AZ$322,HLOOKUP(AA$2,Banco!$A$1:$AZ$2,2,FALSE),FALSE)</f>
        <v>CAPS II, CAPS i e CAPS ad III</v>
      </c>
      <c r="AB296" s="70" t="str">
        <f>VLOOKUP($C296,Banco!$A$3:$AZ$322,HLOOKUP(AB$2,Banco!$A$1:$AZ$2,2,FALSE),FALSE)</f>
        <v>-</v>
      </c>
      <c r="AC296" s="70">
        <f>VLOOKUP($C296,Banco!$A$3:$AZ$322,HLOOKUP(AC$2,Banco!$A$1:$AZ$2,2,FALSE),FALSE)</f>
        <v>17</v>
      </c>
      <c r="AD296" s="70">
        <f>VLOOKUP($C296,Banco!$A$3:$AZ$322,HLOOKUP(AD$2,Banco!$A$1:$AZ$2,2,FALSE),FALSE)</f>
        <v>1</v>
      </c>
      <c r="AE296" s="70" t="str">
        <f>VLOOKUP($C296,Banco!$A$3:$AZ$322,HLOOKUP(AE$2,Banco!$A$1:$AZ$2,2,FALSE),FALSE)</f>
        <v>X</v>
      </c>
      <c r="AF296" s="70" t="str">
        <f>VLOOKUP($C296,Banco!$A$3:$AZ$322,HLOOKUP(AF$2,Banco!$A$1:$AZ$2,2,FALSE),FALSE)</f>
        <v>Mod II</v>
      </c>
      <c r="AG296" s="70">
        <f>VLOOKUP($C296,Banco!$A$3:$AZ$322,HLOOKUP(AG$2,Banco!$A$1:$AZ$2,2,FALSE),FALSE)</f>
        <v>0</v>
      </c>
    </row>
    <row r="297" spans="1:33" x14ac:dyDescent="0.2">
      <c r="A297" s="417"/>
      <c r="B297" s="387"/>
      <c r="C297" s="162" t="s">
        <v>55</v>
      </c>
      <c r="D297" s="198" t="s">
        <v>481</v>
      </c>
      <c r="E297" s="25">
        <f>VLOOKUP($C297,Banco!$A$3:$AZ$322,HLOOKUP(E$2,Banco!$A$1:$AZ$2,2,FALSE),FALSE)</f>
        <v>5246</v>
      </c>
      <c r="F297" s="25">
        <f>VLOOKUP($C297,Banco!$A$3:$AZ$322,HLOOKUP(F$2,Banco!$A$1:$AZ$2,2,FALSE),FALSE)</f>
        <v>10350</v>
      </c>
      <c r="G297" s="25">
        <f>VLOOKUP($C297,Banco!$A$3:$AZ$322,HLOOKUP(G$2,Banco!$A$1:$AZ$2,2,FALSE),FALSE)</f>
        <v>5246</v>
      </c>
      <c r="H297" s="115">
        <f>VLOOKUP($C297,Banco!$A$3:$AZ$322,HLOOKUP(H$2,Banco!$A$1:$AZ$2,2,FALSE),FALSE)</f>
        <v>1</v>
      </c>
      <c r="I297" s="25">
        <f>VLOOKUP($C297,Banco!$A$3:$AZ$322,HLOOKUP(I$2,Banco!$A$1:$AZ$2,2,FALSE),FALSE)</f>
        <v>3</v>
      </c>
      <c r="J297" s="25">
        <f>VLOOKUP($C297,Banco!$A$3:$AZ$322,HLOOKUP(J$2,Banco!$A$1:$AZ$2,2,FALSE),FALSE)</f>
        <v>3</v>
      </c>
      <c r="K297" s="25">
        <f>VLOOKUP($C297,Banco!$A$3:$AZ$322,HLOOKUP(K$2,Banco!$A$1:$AZ$2,2,FALSE),FALSE)</f>
        <v>1</v>
      </c>
      <c r="L297" s="25">
        <f>VLOOKUP($C297,Banco!$A$3:$AZ$322,HLOOKUP(L$2,Banco!$A$1:$AZ$2,2,FALSE),FALSE)</f>
        <v>0</v>
      </c>
      <c r="M297" s="115">
        <f>VLOOKUP($C297,Banco!$A$3:$AZ$322,HLOOKUP(M$2,Banco!$A$1:$AZ$2,2,FALSE),FALSE)</f>
        <v>0.6482</v>
      </c>
      <c r="N297" s="25">
        <f>VLOOKUP($C297,Banco!$A$3:$AZ$322,HLOOKUP(N$2,Banco!$A$1:$AZ$2,2,FALSE),FALSE)</f>
        <v>0</v>
      </c>
      <c r="O297" s="25">
        <f>VLOOKUP($C297,Banco!$A$3:$AZ$322,HLOOKUP(O$2,Banco!$A$1:$AZ$2,2,FALSE),FALSE)</f>
        <v>0</v>
      </c>
      <c r="P297" s="25">
        <f>VLOOKUP($C297,Banco!$A$3:$AZ$322,HLOOKUP(P$2,Banco!$A$1:$AZ$2,2,FALSE),FALSE)</f>
        <v>2</v>
      </c>
      <c r="Q297" s="25">
        <f>VLOOKUP($C297,Banco!$A$3:$AZ$322,HLOOKUP(Q$2,Banco!$A$1:$AZ$2,2,FALSE),FALSE)</f>
        <v>0</v>
      </c>
      <c r="R297" s="25">
        <f>VLOOKUP($C297,Banco!$A$3:$AZ$322,HLOOKUP(R$2,Banco!$A$1:$AZ$2,2,FALSE),FALSE)</f>
        <v>0</v>
      </c>
      <c r="S297" s="25">
        <f>VLOOKUP($C297,Banco!$A$3:$AZ$322,HLOOKUP(S$2,Banco!$A$1:$AZ$2,2,FALSE),FALSE)</f>
        <v>13</v>
      </c>
      <c r="T297" s="25">
        <f>VLOOKUP($C297,Banco!$A$3:$AZ$322,HLOOKUP(T$2,Banco!$A$1:$AZ$2,2,FALSE),FALSE)</f>
        <v>6</v>
      </c>
      <c r="U297" s="25" t="str">
        <f>VLOOKUP($C297,Banco!$A$3:$AZ$322,HLOOKUP(U$2,Banco!$A$1:$AZ$2,2,FALSE),FALSE)</f>
        <v>-</v>
      </c>
      <c r="V297" s="25">
        <f>VLOOKUP($C297,Banco!$A$3:$AZ$322,HLOOKUP(V$2,Banco!$A$1:$AZ$2,2,FALSE),FALSE)</f>
        <v>0</v>
      </c>
      <c r="W297" s="25">
        <f>VLOOKUP($C297,Banco!$A$3:$AZ$322,HLOOKUP(W$2,Banco!$A$1:$AZ$2,2,FALSE),FALSE)</f>
        <v>0</v>
      </c>
      <c r="X297" s="25">
        <f>VLOOKUP($C297,Banco!$A$3:$AZ$322,HLOOKUP(X$2,Banco!$A$1:$AZ$2,2,FALSE),FALSE)</f>
        <v>1</v>
      </c>
      <c r="Y297" s="68" t="str">
        <f>VLOOKUP($C297,Banco!$A$3:$AZ$322,HLOOKUP(Y$2,Banco!$A$1:$AZ$2,2,FALSE),FALSE)</f>
        <v>Ref. Brusque</v>
      </c>
      <c r="Z297" s="68">
        <f>VLOOKUP($C297,Banco!$A$3:$AZ$322,HLOOKUP(Z$2,Banco!$A$1:$AZ$2,2,FALSE),FALSE)</f>
        <v>0</v>
      </c>
      <c r="AA297" s="68" t="str">
        <f>VLOOKUP($C297,Banco!$A$3:$AZ$322,HLOOKUP(AA$2,Banco!$A$1:$AZ$2,2,FALSE),FALSE)</f>
        <v>-</v>
      </c>
      <c r="AB297" s="68">
        <f>VLOOKUP($C297,Banco!$A$3:$AZ$322,HLOOKUP(AB$2,Banco!$A$1:$AZ$2,2,FALSE),FALSE)</f>
        <v>1</v>
      </c>
      <c r="AC297" s="68">
        <f>VLOOKUP($C297,Banco!$A$3:$AZ$322,HLOOKUP(AC$2,Banco!$A$1:$AZ$2,2,FALSE),FALSE)</f>
        <v>1</v>
      </c>
      <c r="AD297" s="68">
        <f>VLOOKUP($C297,Banco!$A$3:$AZ$322,HLOOKUP(AD$2,Banco!$A$1:$AZ$2,2,FALSE),FALSE)</f>
        <v>0</v>
      </c>
      <c r="AE297" s="68" t="str">
        <f>VLOOKUP($C297,Banco!$A$3:$AZ$322,HLOOKUP(AE$2,Banco!$A$1:$AZ$2,2,FALSE),FALSE)</f>
        <v>X</v>
      </c>
      <c r="AF297" s="68">
        <f>VLOOKUP($C297,Banco!$A$3:$AZ$322,HLOOKUP(AF$2,Banco!$A$1:$AZ$2,2,FALSE),FALSE)</f>
        <v>0</v>
      </c>
      <c r="AG297" s="68">
        <f>VLOOKUP($C297,Banco!$A$3:$AZ$322,HLOOKUP(AG$2,Banco!$A$1:$AZ$2,2,FALSE),FALSE)</f>
        <v>0</v>
      </c>
    </row>
    <row r="298" spans="1:33" ht="25.5" x14ac:dyDescent="0.2">
      <c r="A298" s="417"/>
      <c r="B298" s="387"/>
      <c r="C298" s="164" t="s">
        <v>59</v>
      </c>
      <c r="D298" s="198" t="s">
        <v>481</v>
      </c>
      <c r="E298" s="31">
        <f>VLOOKUP($C298,Banco!$A$3:$AZ$322,HLOOKUP(E$2,Banco!$A$1:$AZ$2,2,FALSE),FALSE)</f>
        <v>134723</v>
      </c>
      <c r="F298" s="31">
        <f>VLOOKUP($C298,Banco!$A$3:$AZ$322,HLOOKUP(F$2,Banco!$A$1:$AZ$2,2,FALSE),FALSE)</f>
        <v>117300</v>
      </c>
      <c r="G298" s="31">
        <f>VLOOKUP($C298,Banco!$A$3:$AZ$322,HLOOKUP(G$2,Banco!$A$1:$AZ$2,2,FALSE),FALSE)</f>
        <v>117300</v>
      </c>
      <c r="H298" s="118">
        <f>VLOOKUP($C298,Banco!$A$3:$AZ$322,HLOOKUP(H$2,Banco!$A$1:$AZ$2,2,FALSE),FALSE)</f>
        <v>0.87067538579158721</v>
      </c>
      <c r="I298" s="31">
        <f>VLOOKUP($C298,Banco!$A$3:$AZ$322,HLOOKUP(I$2,Banco!$A$1:$AZ$2,2,FALSE),FALSE)</f>
        <v>63</v>
      </c>
      <c r="J298" s="31">
        <f>VLOOKUP($C298,Banco!$A$3:$AZ$322,HLOOKUP(J$2,Banco!$A$1:$AZ$2,2,FALSE),FALSE)</f>
        <v>34</v>
      </c>
      <c r="K298" s="31">
        <f>VLOOKUP($C298,Banco!$A$3:$AZ$322,HLOOKUP(K$2,Banco!$A$1:$AZ$2,2,FALSE),FALSE)</f>
        <v>25</v>
      </c>
      <c r="L298" s="31">
        <f>VLOOKUP($C298,Banco!$A$3:$AZ$322,HLOOKUP(L$2,Banco!$A$1:$AZ$2,2,FALSE),FALSE)</f>
        <v>0</v>
      </c>
      <c r="M298" s="118">
        <f>VLOOKUP($C298,Banco!$A$3:$AZ$322,HLOOKUP(M$2,Banco!$A$1:$AZ$2,2,FALSE),FALSE)</f>
        <v>0.62639999999999996</v>
      </c>
      <c r="N298" s="31">
        <f>VLOOKUP($C298,Banco!$A$3:$AZ$322,HLOOKUP(N$2,Banco!$A$1:$AZ$2,2,FALSE),FALSE)</f>
        <v>0</v>
      </c>
      <c r="O298" s="31">
        <f>VLOOKUP($C298,Banco!$A$3:$AZ$322,HLOOKUP(O$2,Banco!$A$1:$AZ$2,2,FALSE),FALSE)</f>
        <v>0</v>
      </c>
      <c r="P298" s="31">
        <f>VLOOKUP($C298,Banco!$A$3:$AZ$322,HLOOKUP(P$2,Banco!$A$1:$AZ$2,2,FALSE),FALSE)</f>
        <v>25</v>
      </c>
      <c r="Q298" s="31">
        <f>VLOOKUP($C298,Banco!$A$3:$AZ$322,HLOOKUP(Q$2,Banco!$A$1:$AZ$2,2,FALSE),FALSE)</f>
        <v>0</v>
      </c>
      <c r="R298" s="31">
        <f>VLOOKUP($C298,Banco!$A$3:$AZ$322,HLOOKUP(R$2,Banco!$A$1:$AZ$2,2,FALSE),FALSE)</f>
        <v>0</v>
      </c>
      <c r="S298" s="31">
        <f>VLOOKUP($C298,Banco!$A$3:$AZ$322,HLOOKUP(S$2,Banco!$A$1:$AZ$2,2,FALSE),FALSE)</f>
        <v>315</v>
      </c>
      <c r="T298" s="31">
        <f>VLOOKUP($C298,Banco!$A$3:$AZ$322,HLOOKUP(T$2,Banco!$A$1:$AZ$2,2,FALSE),FALSE)</f>
        <v>130</v>
      </c>
      <c r="U298" s="31" t="str">
        <f>VLOOKUP($C298,Banco!$A$3:$AZ$322,HLOOKUP(U$2,Banco!$A$1:$AZ$2,2,FALSE),FALSE)</f>
        <v>-</v>
      </c>
      <c r="V298" s="31">
        <f>VLOOKUP($C298,Banco!$A$3:$AZ$322,HLOOKUP(V$2,Banco!$A$1:$AZ$2,2,FALSE),FALSE)</f>
        <v>2</v>
      </c>
      <c r="W298" s="31">
        <f>VLOOKUP($C298,Banco!$A$3:$AZ$322,HLOOKUP(W$2,Banco!$A$1:$AZ$2,2,FALSE),FALSE)</f>
        <v>0</v>
      </c>
      <c r="X298" s="31">
        <f>VLOOKUP($C298,Banco!$A$3:$AZ$322,HLOOKUP(X$2,Banco!$A$1:$AZ$2,2,FALSE),FALSE)</f>
        <v>0</v>
      </c>
      <c r="Y298" s="70" t="str">
        <f>VLOOKUP($C298,Banco!$A$3:$AZ$322,HLOOKUP(Y$2,Banco!$A$1:$AZ$2,2,FALSE),FALSE)</f>
        <v>Sede Brusque</v>
      </c>
      <c r="Z298" s="70" t="str">
        <f>VLOOKUP($C298,Banco!$A$3:$AZ$322,HLOOKUP(Z$2,Banco!$A$1:$AZ$2,2,FALSE),FALSE)</f>
        <v>X</v>
      </c>
      <c r="AA298" s="70" t="str">
        <f>VLOOKUP($C298,Banco!$A$3:$AZ$322,HLOOKUP(AA$2,Banco!$A$1:$AZ$2,2,FALSE),FALSE)</f>
        <v>CAPS II e CAPS ad</v>
      </c>
      <c r="AB298" s="70">
        <f>VLOOKUP($C298,Banco!$A$3:$AZ$322,HLOOKUP(AB$2,Banco!$A$1:$AZ$2,2,FALSE),FALSE)</f>
        <v>2</v>
      </c>
      <c r="AC298" s="70">
        <f>VLOOKUP($C298,Banco!$A$3:$AZ$322,HLOOKUP(AC$2,Banco!$A$1:$AZ$2,2,FALSE),FALSE)</f>
        <v>3</v>
      </c>
      <c r="AD298" s="70">
        <f>VLOOKUP($C298,Banco!$A$3:$AZ$322,HLOOKUP(AD$2,Banco!$A$1:$AZ$2,2,FALSE),FALSE)</f>
        <v>1</v>
      </c>
      <c r="AE298" s="70" t="str">
        <f>VLOOKUP($C298,Banco!$A$3:$AZ$322,HLOOKUP(AE$2,Banco!$A$1:$AZ$2,2,FALSE),FALSE)</f>
        <v>X</v>
      </c>
      <c r="AF298" s="70">
        <f>VLOOKUP($C298,Banco!$A$3:$AZ$322,HLOOKUP(AF$2,Banco!$A$1:$AZ$2,2,FALSE),FALSE)</f>
        <v>0</v>
      </c>
      <c r="AG298" s="70">
        <f>VLOOKUP($C298,Banco!$A$3:$AZ$322,HLOOKUP(AG$2,Banco!$A$1:$AZ$2,2,FALSE),FALSE)</f>
        <v>1</v>
      </c>
    </row>
    <row r="299" spans="1:33" x14ac:dyDescent="0.2">
      <c r="A299" s="417"/>
      <c r="B299" s="387"/>
      <c r="C299" s="162" t="s">
        <v>93</v>
      </c>
      <c r="D299" s="198" t="s">
        <v>481</v>
      </c>
      <c r="E299" s="25">
        <f>VLOOKUP($C299,Banco!$A$3:$AZ$322,HLOOKUP(E$2,Banco!$A$1:$AZ$2,2,FALSE),FALSE)</f>
        <v>4064</v>
      </c>
      <c r="F299" s="25">
        <f>VLOOKUP($C299,Banco!$A$3:$AZ$322,HLOOKUP(F$2,Banco!$A$1:$AZ$2,2,FALSE),FALSE)</f>
        <v>6900</v>
      </c>
      <c r="G299" s="25">
        <f>VLOOKUP($C299,Banco!$A$3:$AZ$322,HLOOKUP(G$2,Banco!$A$1:$AZ$2,2,FALSE),FALSE)</f>
        <v>4064</v>
      </c>
      <c r="H299" s="115">
        <f>VLOOKUP($C299,Banco!$A$3:$AZ$322,HLOOKUP(H$2,Banco!$A$1:$AZ$2,2,FALSE),FALSE)</f>
        <v>1</v>
      </c>
      <c r="I299" s="25">
        <f>VLOOKUP($C299,Banco!$A$3:$AZ$322,HLOOKUP(I$2,Banco!$A$1:$AZ$2,2,FALSE),FALSE)</f>
        <v>2</v>
      </c>
      <c r="J299" s="25">
        <f>VLOOKUP($C299,Banco!$A$3:$AZ$322,HLOOKUP(J$2,Banco!$A$1:$AZ$2,2,FALSE),FALSE)</f>
        <v>2</v>
      </c>
      <c r="K299" s="25">
        <f>VLOOKUP($C299,Banco!$A$3:$AZ$322,HLOOKUP(K$2,Banco!$A$1:$AZ$2,2,FALSE),FALSE)</f>
        <v>0</v>
      </c>
      <c r="L299" s="25">
        <f>VLOOKUP($C299,Banco!$A$3:$AZ$322,HLOOKUP(L$2,Banco!$A$1:$AZ$2,2,FALSE),FALSE)</f>
        <v>0</v>
      </c>
      <c r="M299" s="115">
        <f>VLOOKUP($C299,Banco!$A$3:$AZ$322,HLOOKUP(M$2,Banco!$A$1:$AZ$2,2,FALSE),FALSE)</f>
        <v>0</v>
      </c>
      <c r="N299" s="25">
        <f>VLOOKUP($C299,Banco!$A$3:$AZ$322,HLOOKUP(N$2,Banco!$A$1:$AZ$2,2,FALSE),FALSE)</f>
        <v>0</v>
      </c>
      <c r="O299" s="25">
        <f>VLOOKUP($C299,Banco!$A$3:$AZ$322,HLOOKUP(O$2,Banco!$A$1:$AZ$2,2,FALSE),FALSE)</f>
        <v>0</v>
      </c>
      <c r="P299" s="25">
        <f>VLOOKUP($C299,Banco!$A$3:$AZ$322,HLOOKUP(P$2,Banco!$A$1:$AZ$2,2,FALSE),FALSE)</f>
        <v>1</v>
      </c>
      <c r="Q299" s="25">
        <f>VLOOKUP($C299,Banco!$A$3:$AZ$322,HLOOKUP(Q$2,Banco!$A$1:$AZ$2,2,FALSE),FALSE)</f>
        <v>0</v>
      </c>
      <c r="R299" s="25">
        <f>VLOOKUP($C299,Banco!$A$3:$AZ$322,HLOOKUP(R$2,Banco!$A$1:$AZ$2,2,FALSE),FALSE)</f>
        <v>0</v>
      </c>
      <c r="S299" s="25">
        <f>VLOOKUP($C299,Banco!$A$3:$AZ$322,HLOOKUP(S$2,Banco!$A$1:$AZ$2,2,FALSE),FALSE)</f>
        <v>10</v>
      </c>
      <c r="T299" s="25">
        <f>VLOOKUP($C299,Banco!$A$3:$AZ$322,HLOOKUP(T$2,Banco!$A$1:$AZ$2,2,FALSE),FALSE)</f>
        <v>8</v>
      </c>
      <c r="U299" s="25" t="str">
        <f>VLOOKUP($C299,Banco!$A$3:$AZ$322,HLOOKUP(U$2,Banco!$A$1:$AZ$2,2,FALSE),FALSE)</f>
        <v>-</v>
      </c>
      <c r="V299" s="25">
        <f>VLOOKUP($C299,Banco!$A$3:$AZ$322,HLOOKUP(V$2,Banco!$A$1:$AZ$2,2,FALSE),FALSE)</f>
        <v>0</v>
      </c>
      <c r="W299" s="25">
        <f>VLOOKUP($C299,Banco!$A$3:$AZ$322,HLOOKUP(W$2,Banco!$A$1:$AZ$2,2,FALSE),FALSE)</f>
        <v>0</v>
      </c>
      <c r="X299" s="25">
        <f>VLOOKUP($C299,Banco!$A$3:$AZ$322,HLOOKUP(X$2,Banco!$A$1:$AZ$2,2,FALSE),FALSE)</f>
        <v>1</v>
      </c>
      <c r="Y299" s="68" t="str">
        <f>VLOOKUP($C299,Banco!$A$3:$AZ$322,HLOOKUP(Y$2,Banco!$A$1:$AZ$2,2,FALSE),FALSE)</f>
        <v>-</v>
      </c>
      <c r="Z299" s="68">
        <f>VLOOKUP($C299,Banco!$A$3:$AZ$322,HLOOKUP(Z$2,Banco!$A$1:$AZ$2,2,FALSE),FALSE)</f>
        <v>0</v>
      </c>
      <c r="AA299" s="68" t="str">
        <f>VLOOKUP($C299,Banco!$A$3:$AZ$322,HLOOKUP(AA$2,Banco!$A$1:$AZ$2,2,FALSE),FALSE)</f>
        <v>-</v>
      </c>
      <c r="AB299" s="68">
        <f>VLOOKUP($C299,Banco!$A$3:$AZ$322,HLOOKUP(AB$2,Banco!$A$1:$AZ$2,2,FALSE),FALSE)</f>
        <v>0</v>
      </c>
      <c r="AC299" s="68">
        <f>VLOOKUP($C299,Banco!$A$3:$AZ$322,HLOOKUP(AC$2,Banco!$A$1:$AZ$2,2,FALSE),FALSE)</f>
        <v>1</v>
      </c>
      <c r="AD299" s="68">
        <f>VLOOKUP($C299,Banco!$A$3:$AZ$322,HLOOKUP(AD$2,Banco!$A$1:$AZ$2,2,FALSE),FALSE)</f>
        <v>0</v>
      </c>
      <c r="AE299" s="68" t="str">
        <f>VLOOKUP($C299,Banco!$A$3:$AZ$322,HLOOKUP(AE$2,Banco!$A$1:$AZ$2,2,FALSE),FALSE)</f>
        <v>X</v>
      </c>
      <c r="AF299" s="68">
        <f>VLOOKUP($C299,Banco!$A$3:$AZ$322,HLOOKUP(AF$2,Banco!$A$1:$AZ$2,2,FALSE),FALSE)</f>
        <v>0</v>
      </c>
      <c r="AG299" s="68">
        <f>VLOOKUP($C299,Banco!$A$3:$AZ$322,HLOOKUP(AG$2,Banco!$A$1:$AZ$2,2,FALSE),FALSE)</f>
        <v>0</v>
      </c>
    </row>
    <row r="300" spans="1:33" ht="27" customHeight="1" x14ac:dyDescent="0.2">
      <c r="A300" s="417"/>
      <c r="B300" s="387"/>
      <c r="C300" s="164" t="s">
        <v>107</v>
      </c>
      <c r="D300" s="198" t="s">
        <v>481</v>
      </c>
      <c r="E300" s="31">
        <f>VLOOKUP($C300,Banco!$A$3:$AZ$322,HLOOKUP(E$2,Banco!$A$1:$AZ$2,2,FALSE),FALSE)</f>
        <v>69639</v>
      </c>
      <c r="F300" s="31">
        <f>VLOOKUP($C300,Banco!$A$3:$AZ$322,HLOOKUP(F$2,Banco!$A$1:$AZ$2,2,FALSE),FALSE)</f>
        <v>62100</v>
      </c>
      <c r="G300" s="31">
        <f>VLOOKUP($C300,Banco!$A$3:$AZ$322,HLOOKUP(G$2,Banco!$A$1:$AZ$2,2,FALSE),FALSE)</f>
        <v>62100</v>
      </c>
      <c r="H300" s="118">
        <f>VLOOKUP($C300,Banco!$A$3:$AZ$322,HLOOKUP(H$2,Banco!$A$1:$AZ$2,2,FALSE),FALSE)</f>
        <v>0.89174169646318868</v>
      </c>
      <c r="I300" s="31">
        <f>VLOOKUP($C300,Banco!$A$3:$AZ$322,HLOOKUP(I$2,Banco!$A$1:$AZ$2,2,FALSE),FALSE)</f>
        <v>33</v>
      </c>
      <c r="J300" s="31">
        <f>VLOOKUP($C300,Banco!$A$3:$AZ$322,HLOOKUP(J$2,Banco!$A$1:$AZ$2,2,FALSE),FALSE)</f>
        <v>18</v>
      </c>
      <c r="K300" s="31">
        <f>VLOOKUP($C300,Banco!$A$3:$AZ$322,HLOOKUP(K$2,Banco!$A$1:$AZ$2,2,FALSE),FALSE)</f>
        <v>10</v>
      </c>
      <c r="L300" s="31">
        <f>VLOOKUP($C300,Banco!$A$3:$AZ$322,HLOOKUP(L$2,Banco!$A$1:$AZ$2,2,FALSE),FALSE)</f>
        <v>0</v>
      </c>
      <c r="M300" s="118">
        <f>VLOOKUP($C300,Banco!$A$3:$AZ$322,HLOOKUP(M$2,Banco!$A$1:$AZ$2,2,FALSE),FALSE)</f>
        <v>0.48730000000000001</v>
      </c>
      <c r="N300" s="31">
        <f>VLOOKUP($C300,Banco!$A$3:$AZ$322,HLOOKUP(N$2,Banco!$A$1:$AZ$2,2,FALSE),FALSE)</f>
        <v>0</v>
      </c>
      <c r="O300" s="31">
        <f>VLOOKUP($C300,Banco!$A$3:$AZ$322,HLOOKUP(O$2,Banco!$A$1:$AZ$2,2,FALSE),FALSE)</f>
        <v>0</v>
      </c>
      <c r="P300" s="31">
        <f>VLOOKUP($C300,Banco!$A$3:$AZ$322,HLOOKUP(P$2,Banco!$A$1:$AZ$2,2,FALSE),FALSE)</f>
        <v>11</v>
      </c>
      <c r="Q300" s="31">
        <f>VLOOKUP($C300,Banco!$A$3:$AZ$322,HLOOKUP(Q$2,Banco!$A$1:$AZ$2,2,FALSE),FALSE)</f>
        <v>0</v>
      </c>
      <c r="R300" s="31">
        <f>VLOOKUP($C300,Banco!$A$3:$AZ$322,HLOOKUP(R$2,Banco!$A$1:$AZ$2,2,FALSE),FALSE)</f>
        <v>0</v>
      </c>
      <c r="S300" s="31">
        <f>VLOOKUP($C300,Banco!$A$3:$AZ$322,HLOOKUP(S$2,Banco!$A$1:$AZ$2,2,FALSE),FALSE)</f>
        <v>166</v>
      </c>
      <c r="T300" s="31">
        <f>VLOOKUP($C300,Banco!$A$3:$AZ$322,HLOOKUP(T$2,Banco!$A$1:$AZ$2,2,FALSE),FALSE)</f>
        <v>94</v>
      </c>
      <c r="U300" s="31" t="str">
        <f>VLOOKUP($C300,Banco!$A$3:$AZ$322,HLOOKUP(U$2,Banco!$A$1:$AZ$2,2,FALSE),FALSE)</f>
        <v>-</v>
      </c>
      <c r="V300" s="31">
        <f>VLOOKUP($C300,Banco!$A$3:$AZ$322,HLOOKUP(V$2,Banco!$A$1:$AZ$2,2,FALSE),FALSE)</f>
        <v>1</v>
      </c>
      <c r="W300" s="31">
        <f>VLOOKUP($C300,Banco!$A$3:$AZ$322,HLOOKUP(W$2,Banco!$A$1:$AZ$2,2,FALSE),FALSE)</f>
        <v>0</v>
      </c>
      <c r="X300" s="31">
        <f>VLOOKUP($C300,Banco!$A$3:$AZ$322,HLOOKUP(X$2,Banco!$A$1:$AZ$2,2,FALSE),FALSE)</f>
        <v>0</v>
      </c>
      <c r="Y300" s="70" t="str">
        <f>VLOOKUP($C300,Banco!$A$3:$AZ$322,HLOOKUP(Y$2,Banco!$A$1:$AZ$2,2,FALSE),FALSE)</f>
        <v>Sede Gaspar</v>
      </c>
      <c r="Z300" s="70">
        <f>VLOOKUP($C300,Banco!$A$3:$AZ$322,HLOOKUP(Z$2,Banco!$A$1:$AZ$2,2,FALSE),FALSE)</f>
        <v>0</v>
      </c>
      <c r="AA300" s="326" t="str">
        <f>VLOOKUP($C300,Banco!$A$3:$AZ$322,HLOOKUP(AA$2,Banco!$A$1:$AZ$2,2,FALSE),FALSE)</f>
        <v>CAPS I - Microrregional</v>
      </c>
      <c r="AB300" s="70">
        <f>VLOOKUP($C300,Banco!$A$3:$AZ$322,HLOOKUP(AB$2,Banco!$A$1:$AZ$2,2,FALSE),FALSE)</f>
        <v>1</v>
      </c>
      <c r="AC300" s="70">
        <f>VLOOKUP($C300,Banco!$A$3:$AZ$322,HLOOKUP(AC$2,Banco!$A$1:$AZ$2,2,FALSE),FALSE)</f>
        <v>0</v>
      </c>
      <c r="AD300" s="70">
        <f>VLOOKUP($C300,Banco!$A$3:$AZ$322,HLOOKUP(AD$2,Banco!$A$1:$AZ$2,2,FALSE),FALSE)</f>
        <v>0</v>
      </c>
      <c r="AE300" s="70" t="str">
        <f>VLOOKUP($C300,Banco!$A$3:$AZ$322,HLOOKUP(AE$2,Banco!$A$1:$AZ$2,2,FALSE),FALSE)</f>
        <v>X</v>
      </c>
      <c r="AF300" s="70">
        <f>VLOOKUP($C300,Banco!$A$3:$AZ$322,HLOOKUP(AF$2,Banco!$A$1:$AZ$2,2,FALSE),FALSE)</f>
        <v>0</v>
      </c>
      <c r="AG300" s="70">
        <f>VLOOKUP($C300,Banco!$A$3:$AZ$322,HLOOKUP(AG$2,Banco!$A$1:$AZ$2,2,FALSE),FALSE)</f>
        <v>0</v>
      </c>
    </row>
    <row r="301" spans="1:33" ht="24.75" customHeight="1" x14ac:dyDescent="0.2">
      <c r="A301" s="417"/>
      <c r="B301" s="387"/>
      <c r="C301" s="162" t="s">
        <v>111</v>
      </c>
      <c r="D301" s="198" t="s">
        <v>481</v>
      </c>
      <c r="E301" s="25">
        <f>VLOOKUP($C301,Banco!$A$3:$AZ$322,HLOOKUP(E$2,Banco!$A$1:$AZ$2,2,FALSE),FALSE)</f>
        <v>23832</v>
      </c>
      <c r="F301" s="25">
        <f>VLOOKUP($C301,Banco!$A$3:$AZ$322,HLOOKUP(F$2,Banco!$A$1:$AZ$2,2,FALSE),FALSE)</f>
        <v>20700</v>
      </c>
      <c r="G301" s="25">
        <f>VLOOKUP($C301,Banco!$A$3:$AZ$322,HLOOKUP(G$2,Banco!$A$1:$AZ$2,2,FALSE),FALSE)</f>
        <v>20700</v>
      </c>
      <c r="H301" s="115">
        <f>VLOOKUP($C301,Banco!$A$3:$AZ$322,HLOOKUP(H$2,Banco!$A$1:$AZ$2,2,FALSE),FALSE)</f>
        <v>0.86858006042296076</v>
      </c>
      <c r="I301" s="25">
        <f>VLOOKUP($C301,Banco!$A$3:$AZ$322,HLOOKUP(I$2,Banco!$A$1:$AZ$2,2,FALSE),FALSE)</f>
        <v>11</v>
      </c>
      <c r="J301" s="25">
        <f>VLOOKUP($C301,Banco!$A$3:$AZ$322,HLOOKUP(J$2,Banco!$A$1:$AZ$2,2,FALSE),FALSE)</f>
        <v>6</v>
      </c>
      <c r="K301" s="25">
        <f>VLOOKUP($C301,Banco!$A$3:$AZ$322,HLOOKUP(K$2,Banco!$A$1:$AZ$2,2,FALSE),FALSE)</f>
        <v>0</v>
      </c>
      <c r="L301" s="25">
        <f>VLOOKUP($C301,Banco!$A$3:$AZ$322,HLOOKUP(L$2,Banco!$A$1:$AZ$2,2,FALSE),FALSE)</f>
        <v>0</v>
      </c>
      <c r="M301" s="115">
        <f>VLOOKUP($C301,Banco!$A$3:$AZ$322,HLOOKUP(M$2,Banco!$A$1:$AZ$2,2,FALSE),FALSE)</f>
        <v>0</v>
      </c>
      <c r="N301" s="25">
        <f>VLOOKUP($C301,Banco!$A$3:$AZ$322,HLOOKUP(N$2,Banco!$A$1:$AZ$2,2,FALSE),FALSE)</f>
        <v>0</v>
      </c>
      <c r="O301" s="25">
        <f>VLOOKUP($C301,Banco!$A$3:$AZ$322,HLOOKUP(O$2,Banco!$A$1:$AZ$2,2,FALSE),FALSE)</f>
        <v>0</v>
      </c>
      <c r="P301" s="25">
        <f>VLOOKUP($C301,Banco!$A$3:$AZ$322,HLOOKUP(P$2,Banco!$A$1:$AZ$2,2,FALSE),FALSE)</f>
        <v>5</v>
      </c>
      <c r="Q301" s="25">
        <f>VLOOKUP($C301,Banco!$A$3:$AZ$322,HLOOKUP(Q$2,Banco!$A$1:$AZ$2,2,FALSE),FALSE)</f>
        <v>0</v>
      </c>
      <c r="R301" s="25">
        <f>VLOOKUP($C301,Banco!$A$3:$AZ$322,HLOOKUP(R$2,Banco!$A$1:$AZ$2,2,FALSE),FALSE)</f>
        <v>0</v>
      </c>
      <c r="S301" s="25">
        <f>VLOOKUP($C301,Banco!$A$3:$AZ$322,HLOOKUP(S$2,Banco!$A$1:$AZ$2,2,FALSE),FALSE)</f>
        <v>55</v>
      </c>
      <c r="T301" s="25">
        <f>VLOOKUP($C301,Banco!$A$3:$AZ$322,HLOOKUP(T$2,Banco!$A$1:$AZ$2,2,FALSE),FALSE)</f>
        <v>14</v>
      </c>
      <c r="U301" s="25" t="str">
        <f>VLOOKUP($C301,Banco!$A$3:$AZ$322,HLOOKUP(U$2,Banco!$A$1:$AZ$2,2,FALSE),FALSE)</f>
        <v>-</v>
      </c>
      <c r="V301" s="25">
        <f>VLOOKUP($C301,Banco!$A$3:$AZ$322,HLOOKUP(V$2,Banco!$A$1:$AZ$2,2,FALSE),FALSE)</f>
        <v>1</v>
      </c>
      <c r="W301" s="25">
        <f>VLOOKUP($C301,Banco!$A$3:$AZ$322,HLOOKUP(W$2,Banco!$A$1:$AZ$2,2,FALSE),FALSE)</f>
        <v>0</v>
      </c>
      <c r="X301" s="25">
        <f>VLOOKUP($C301,Banco!$A$3:$AZ$322,HLOOKUP(X$2,Banco!$A$1:$AZ$2,2,FALSE),FALSE)</f>
        <v>0</v>
      </c>
      <c r="Y301" s="68" t="str">
        <f>VLOOKUP($C301,Banco!$A$3:$AZ$322,HLOOKUP(Y$2,Banco!$A$1:$AZ$2,2,FALSE),FALSE)</f>
        <v>Ref. Brusque</v>
      </c>
      <c r="Z301" s="68">
        <f>VLOOKUP($C301,Banco!$A$3:$AZ$322,HLOOKUP(Z$2,Banco!$A$1:$AZ$2,2,FALSE),FALSE)</f>
        <v>0</v>
      </c>
      <c r="AA301" s="68">
        <f>VLOOKUP($C301,Banco!$A$3:$AZ$322,HLOOKUP(AA$2,Banco!$A$1:$AZ$2,2,FALSE),FALSE)</f>
        <v>0</v>
      </c>
      <c r="AB301" s="68">
        <f>VLOOKUP($C301,Banco!$A$3:$AZ$322,HLOOKUP(AB$2,Banco!$A$1:$AZ$2,2,FALSE),FALSE)</f>
        <v>0</v>
      </c>
      <c r="AC301" s="68">
        <f>VLOOKUP($C301,Banco!$A$3:$AZ$322,HLOOKUP(AC$2,Banco!$A$1:$AZ$2,2,FALSE),FALSE)</f>
        <v>1</v>
      </c>
      <c r="AD301" s="68">
        <f>VLOOKUP($C301,Banco!$A$3:$AZ$322,HLOOKUP(AD$2,Banco!$A$1:$AZ$2,2,FALSE),FALSE)</f>
        <v>0</v>
      </c>
      <c r="AE301" s="68" t="str">
        <f>VLOOKUP($C301,Banco!$A$3:$AZ$322,HLOOKUP(AE$2,Banco!$A$1:$AZ$2,2,FALSE),FALSE)</f>
        <v>X</v>
      </c>
      <c r="AF301" s="68">
        <f>VLOOKUP($C301,Banco!$A$3:$AZ$322,HLOOKUP(AF$2,Banco!$A$1:$AZ$2,2,FALSE),FALSE)</f>
        <v>0</v>
      </c>
      <c r="AG301" s="68">
        <f>VLOOKUP($C301,Banco!$A$3:$AZ$322,HLOOKUP(AG$2,Banco!$A$1:$AZ$2,2,FALSE),FALSE)</f>
        <v>0</v>
      </c>
    </row>
    <row r="302" spans="1:33" x14ac:dyDescent="0.2">
      <c r="A302" s="417"/>
      <c r="B302" s="387"/>
      <c r="C302" s="164" t="s">
        <v>124</v>
      </c>
      <c r="D302" s="198" t="s">
        <v>481</v>
      </c>
      <c r="E302" s="31">
        <f>VLOOKUP($C302,Banco!$A$3:$AZ$322,HLOOKUP(E$2,Banco!$A$1:$AZ$2,2,FALSE),FALSE)</f>
        <v>69425</v>
      </c>
      <c r="F302" s="31">
        <f>VLOOKUP($C302,Banco!$A$3:$AZ$322,HLOOKUP(F$2,Banco!$A$1:$AZ$2,2,FALSE),FALSE)</f>
        <v>65550</v>
      </c>
      <c r="G302" s="31">
        <f>VLOOKUP($C302,Banco!$A$3:$AZ$322,HLOOKUP(G$2,Banco!$A$1:$AZ$2,2,FALSE),FALSE)</f>
        <v>65550</v>
      </c>
      <c r="H302" s="118">
        <f>VLOOKUP($C302,Banco!$A$3:$AZ$322,HLOOKUP(H$2,Banco!$A$1:$AZ$2,2,FALSE),FALSE)</f>
        <v>0.94418437162405477</v>
      </c>
      <c r="I302" s="31">
        <f>VLOOKUP($C302,Banco!$A$3:$AZ$322,HLOOKUP(I$2,Banco!$A$1:$AZ$2,2,FALSE),FALSE)</f>
        <v>33</v>
      </c>
      <c r="J302" s="31">
        <f>VLOOKUP($C302,Banco!$A$3:$AZ$322,HLOOKUP(J$2,Banco!$A$1:$AZ$2,2,FALSE),FALSE)</f>
        <v>19</v>
      </c>
      <c r="K302" s="31">
        <f>VLOOKUP($C302,Banco!$A$3:$AZ$322,HLOOKUP(K$2,Banco!$A$1:$AZ$2,2,FALSE),FALSE)</f>
        <v>1</v>
      </c>
      <c r="L302" s="31">
        <f>VLOOKUP($C302,Banco!$A$3:$AZ$322,HLOOKUP(L$2,Banco!$A$1:$AZ$2,2,FALSE),FALSE)</f>
        <v>0</v>
      </c>
      <c r="M302" s="118">
        <f>VLOOKUP($C302,Banco!$A$3:$AZ$322,HLOOKUP(M$2,Banco!$A$1:$AZ$2,2,FALSE),FALSE)</f>
        <v>1</v>
      </c>
      <c r="N302" s="31">
        <f>VLOOKUP($C302,Banco!$A$3:$AZ$322,HLOOKUP(N$2,Banco!$A$1:$AZ$2,2,FALSE),FALSE)</f>
        <v>0</v>
      </c>
      <c r="O302" s="31">
        <f>VLOOKUP($C302,Banco!$A$3:$AZ$322,HLOOKUP(O$2,Banco!$A$1:$AZ$2,2,FALSE),FALSE)</f>
        <v>0</v>
      </c>
      <c r="P302" s="31">
        <f>VLOOKUP($C302,Banco!$A$3:$AZ$322,HLOOKUP(P$2,Banco!$A$1:$AZ$2,2,FALSE),FALSE)</f>
        <v>10</v>
      </c>
      <c r="Q302" s="31">
        <f>VLOOKUP($C302,Banco!$A$3:$AZ$322,HLOOKUP(Q$2,Banco!$A$1:$AZ$2,2,FALSE),FALSE)</f>
        <v>0</v>
      </c>
      <c r="R302" s="31">
        <f>VLOOKUP($C302,Banco!$A$3:$AZ$322,HLOOKUP(R$2,Banco!$A$1:$AZ$2,2,FALSE),FALSE)</f>
        <v>0</v>
      </c>
      <c r="S302" s="31">
        <f>VLOOKUP($C302,Banco!$A$3:$AZ$322,HLOOKUP(S$2,Banco!$A$1:$AZ$2,2,FALSE),FALSE)</f>
        <v>163</v>
      </c>
      <c r="T302" s="31">
        <f>VLOOKUP($C302,Banco!$A$3:$AZ$322,HLOOKUP(T$2,Banco!$A$1:$AZ$2,2,FALSE),FALSE)</f>
        <v>32</v>
      </c>
      <c r="U302" s="31" t="str">
        <f>VLOOKUP($C302,Banco!$A$3:$AZ$322,HLOOKUP(U$2,Banco!$A$1:$AZ$2,2,FALSE),FALSE)</f>
        <v>-</v>
      </c>
      <c r="V302" s="31">
        <f>VLOOKUP($C302,Banco!$A$3:$AZ$322,HLOOKUP(V$2,Banco!$A$1:$AZ$2,2,FALSE),FALSE)</f>
        <v>0</v>
      </c>
      <c r="W302" s="31">
        <f>VLOOKUP($C302,Banco!$A$3:$AZ$322,HLOOKUP(W$2,Banco!$A$1:$AZ$2,2,FALSE),FALSE)</f>
        <v>0</v>
      </c>
      <c r="X302" s="31">
        <f>VLOOKUP($C302,Banco!$A$3:$AZ$322,HLOOKUP(X$2,Banco!$A$1:$AZ$2,2,FALSE),FALSE)</f>
        <v>0</v>
      </c>
      <c r="Y302" s="70" t="str">
        <f>VLOOKUP($C302,Banco!$A$3:$AZ$322,HLOOKUP(Y$2,Banco!$A$1:$AZ$2,2,FALSE),FALSE)</f>
        <v>Ref. Gaspar</v>
      </c>
      <c r="Z302" s="70">
        <f>VLOOKUP($C302,Banco!$A$3:$AZ$322,HLOOKUP(Z$2,Banco!$A$1:$AZ$2,2,FALSE),FALSE)</f>
        <v>0</v>
      </c>
      <c r="AA302" s="70" t="str">
        <f>VLOOKUP($C302,Banco!$A$3:$AZ$322,HLOOKUP(AA$2,Banco!$A$1:$AZ$2,2,FALSE),FALSE)</f>
        <v>CAPS I</v>
      </c>
      <c r="AB302" s="70">
        <f>VLOOKUP($C302,Banco!$A$3:$AZ$322,HLOOKUP(AB$2,Banco!$A$1:$AZ$2,2,FALSE),FALSE)</f>
        <v>1</v>
      </c>
      <c r="AC302" s="70">
        <f>VLOOKUP($C302,Banco!$A$3:$AZ$322,HLOOKUP(AC$2,Banco!$A$1:$AZ$2,2,FALSE),FALSE)</f>
        <v>4</v>
      </c>
      <c r="AD302" s="70">
        <f>VLOOKUP($C302,Banco!$A$3:$AZ$322,HLOOKUP(AD$2,Banco!$A$1:$AZ$2,2,FALSE),FALSE)</f>
        <v>0</v>
      </c>
      <c r="AE302" s="70" t="str">
        <f>VLOOKUP($C302,Banco!$A$3:$AZ$322,HLOOKUP(AE$2,Banco!$A$1:$AZ$2,2,FALSE),FALSE)</f>
        <v>X</v>
      </c>
      <c r="AF302" s="70">
        <f>VLOOKUP($C302,Banco!$A$3:$AZ$322,HLOOKUP(AF$2,Banco!$A$1:$AZ$2,2,FALSE),FALSE)</f>
        <v>0</v>
      </c>
      <c r="AG302" s="70">
        <f>VLOOKUP($C302,Banco!$A$3:$AZ$322,HLOOKUP(AG$2,Banco!$A$1:$AZ$2,2,FALSE),FALSE)</f>
        <v>0</v>
      </c>
    </row>
    <row r="303" spans="1:33" x14ac:dyDescent="0.2">
      <c r="A303" s="417"/>
      <c r="B303" s="387"/>
      <c r="C303" s="162" t="s">
        <v>208</v>
      </c>
      <c r="D303" s="198" t="s">
        <v>481</v>
      </c>
      <c r="E303" s="25">
        <f>VLOOKUP($C303,Banco!$A$3:$AZ$322,HLOOKUP(E$2,Banco!$A$1:$AZ$2,2,FALSE),FALSE)</f>
        <v>33447</v>
      </c>
      <c r="F303" s="25">
        <f>VLOOKUP($C303,Banco!$A$3:$AZ$322,HLOOKUP(F$2,Banco!$A$1:$AZ$2,2,FALSE),FALSE)</f>
        <v>34500</v>
      </c>
      <c r="G303" s="25">
        <f>VLOOKUP($C303,Banco!$A$3:$AZ$322,HLOOKUP(G$2,Banco!$A$1:$AZ$2,2,FALSE),FALSE)</f>
        <v>33447</v>
      </c>
      <c r="H303" s="115">
        <f>VLOOKUP($C303,Banco!$A$3:$AZ$322,HLOOKUP(H$2,Banco!$A$1:$AZ$2,2,FALSE),FALSE)</f>
        <v>1</v>
      </c>
      <c r="I303" s="25">
        <f>VLOOKUP($C303,Banco!$A$3:$AZ$322,HLOOKUP(I$2,Banco!$A$1:$AZ$2,2,FALSE),FALSE)</f>
        <v>16</v>
      </c>
      <c r="J303" s="25">
        <f>VLOOKUP($C303,Banco!$A$3:$AZ$322,HLOOKUP(J$2,Banco!$A$1:$AZ$2,2,FALSE),FALSE)</f>
        <v>10</v>
      </c>
      <c r="K303" s="25">
        <f>VLOOKUP($C303,Banco!$A$3:$AZ$322,HLOOKUP(K$2,Banco!$A$1:$AZ$2,2,FALSE),FALSE)</f>
        <v>9</v>
      </c>
      <c r="L303" s="25">
        <f>VLOOKUP($C303,Banco!$A$3:$AZ$322,HLOOKUP(L$2,Banco!$A$1:$AZ$2,2,FALSE),FALSE)</f>
        <v>0</v>
      </c>
      <c r="M303" s="115">
        <f>VLOOKUP($C303,Banco!$A$3:$AZ$322,HLOOKUP(M$2,Banco!$A$1:$AZ$2,2,FALSE),FALSE)</f>
        <v>0.91290000000000004</v>
      </c>
      <c r="N303" s="25">
        <f>VLOOKUP($C303,Banco!$A$3:$AZ$322,HLOOKUP(N$2,Banco!$A$1:$AZ$2,2,FALSE),FALSE)</f>
        <v>0</v>
      </c>
      <c r="O303" s="25">
        <f>VLOOKUP($C303,Banco!$A$3:$AZ$322,HLOOKUP(O$2,Banco!$A$1:$AZ$2,2,FALSE),FALSE)</f>
        <v>0</v>
      </c>
      <c r="P303" s="25">
        <f>VLOOKUP($C303,Banco!$A$3:$AZ$322,HLOOKUP(P$2,Banco!$A$1:$AZ$2,2,FALSE),FALSE)</f>
        <v>7</v>
      </c>
      <c r="Q303" s="25">
        <f>VLOOKUP($C303,Banco!$A$3:$AZ$322,HLOOKUP(Q$2,Banco!$A$1:$AZ$2,2,FALSE),FALSE)</f>
        <v>0</v>
      </c>
      <c r="R303" s="25">
        <f>VLOOKUP($C303,Banco!$A$3:$AZ$322,HLOOKUP(R$2,Banco!$A$1:$AZ$2,2,FALSE),FALSE)</f>
        <v>0</v>
      </c>
      <c r="S303" s="25">
        <f>VLOOKUP($C303,Banco!$A$3:$AZ$322,HLOOKUP(S$2,Banco!$A$1:$AZ$2,2,FALSE),FALSE)</f>
        <v>79</v>
      </c>
      <c r="T303" s="25">
        <f>VLOOKUP($C303,Banco!$A$3:$AZ$322,HLOOKUP(T$2,Banco!$A$1:$AZ$2,2,FALSE),FALSE)</f>
        <v>50</v>
      </c>
      <c r="U303" s="25" t="str">
        <f>VLOOKUP($C303,Banco!$A$3:$AZ$322,HLOOKUP(U$2,Banco!$A$1:$AZ$2,2,FALSE),FALSE)</f>
        <v>-</v>
      </c>
      <c r="V303" s="25">
        <f>VLOOKUP($C303,Banco!$A$3:$AZ$322,HLOOKUP(V$2,Banco!$A$1:$AZ$2,2,FALSE),FALSE)</f>
        <v>1</v>
      </c>
      <c r="W303" s="25">
        <f>VLOOKUP($C303,Banco!$A$3:$AZ$322,HLOOKUP(W$2,Banco!$A$1:$AZ$2,2,FALSE),FALSE)</f>
        <v>0</v>
      </c>
      <c r="X303" s="25">
        <f>VLOOKUP($C303,Banco!$A$3:$AZ$322,HLOOKUP(X$2,Banco!$A$1:$AZ$2,2,FALSE),FALSE)</f>
        <v>0</v>
      </c>
      <c r="Y303" s="68" t="str">
        <f>VLOOKUP($C303,Banco!$A$3:$AZ$322,HLOOKUP(Y$2,Banco!$A$1:$AZ$2,2,FALSE),FALSE)</f>
        <v>-</v>
      </c>
      <c r="Z303" s="68">
        <f>VLOOKUP($C303,Banco!$A$3:$AZ$322,HLOOKUP(Z$2,Banco!$A$1:$AZ$2,2,FALSE),FALSE)</f>
        <v>0</v>
      </c>
      <c r="AA303" s="68" t="str">
        <f>VLOOKUP($C303,Banco!$A$3:$AZ$322,HLOOKUP(AA$2,Banco!$A$1:$AZ$2,2,FALSE),FALSE)</f>
        <v>CAPS I</v>
      </c>
      <c r="AB303" s="68">
        <f>VLOOKUP($C303,Banco!$A$3:$AZ$322,HLOOKUP(AB$2,Banco!$A$1:$AZ$2,2,FALSE),FALSE)</f>
        <v>0</v>
      </c>
      <c r="AC303" s="68">
        <f>VLOOKUP($C303,Banco!$A$3:$AZ$322,HLOOKUP(AC$2,Banco!$A$1:$AZ$2,2,FALSE),FALSE)</f>
        <v>2</v>
      </c>
      <c r="AD303" s="68">
        <f>VLOOKUP($C303,Banco!$A$3:$AZ$322,HLOOKUP(AD$2,Banco!$A$1:$AZ$2,2,FALSE),FALSE)</f>
        <v>0</v>
      </c>
      <c r="AE303" s="68" t="str">
        <f>VLOOKUP($C303,Banco!$A$3:$AZ$322,HLOOKUP(AE$2,Banco!$A$1:$AZ$2,2,FALSE),FALSE)</f>
        <v>X</v>
      </c>
      <c r="AF303" s="68">
        <f>VLOOKUP($C303,Banco!$A$3:$AZ$322,HLOOKUP(AF$2,Banco!$A$1:$AZ$2,2,FALSE),FALSE)</f>
        <v>0</v>
      </c>
      <c r="AG303" s="68">
        <f>VLOOKUP($C303,Banco!$A$3:$AZ$322,HLOOKUP(AG$2,Banco!$A$1:$AZ$2,2,FALSE),FALSE)</f>
        <v>0</v>
      </c>
    </row>
    <row r="304" spans="1:33" x14ac:dyDescent="0.2">
      <c r="A304" s="417"/>
      <c r="B304" s="387"/>
      <c r="C304" s="164" t="s">
        <v>226</v>
      </c>
      <c r="D304" s="198" t="s">
        <v>481</v>
      </c>
      <c r="E304" s="31">
        <f>VLOOKUP($C304,Banco!$A$3:$AZ$322,HLOOKUP(E$2,Banco!$A$1:$AZ$2,2,FALSE),FALSE)</f>
        <v>11676</v>
      </c>
      <c r="F304" s="31">
        <f>VLOOKUP($C304,Banco!$A$3:$AZ$322,HLOOKUP(F$2,Banco!$A$1:$AZ$2,2,FALSE),FALSE)</f>
        <v>13800</v>
      </c>
      <c r="G304" s="31">
        <f>VLOOKUP($C304,Banco!$A$3:$AZ$322,HLOOKUP(G$2,Banco!$A$1:$AZ$2,2,FALSE),FALSE)</f>
        <v>11676</v>
      </c>
      <c r="H304" s="118">
        <f>VLOOKUP($C304,Banco!$A$3:$AZ$322,HLOOKUP(H$2,Banco!$A$1:$AZ$2,2,FALSE),FALSE)</f>
        <v>1</v>
      </c>
      <c r="I304" s="31">
        <f>VLOOKUP($C304,Banco!$A$3:$AZ$322,HLOOKUP(I$2,Banco!$A$1:$AZ$2,2,FALSE),FALSE)</f>
        <v>6</v>
      </c>
      <c r="J304" s="31">
        <f>VLOOKUP($C304,Banco!$A$3:$AZ$322,HLOOKUP(J$2,Banco!$A$1:$AZ$2,2,FALSE),FALSE)</f>
        <v>4</v>
      </c>
      <c r="K304" s="31">
        <f>VLOOKUP($C304,Banco!$A$3:$AZ$322,HLOOKUP(K$2,Banco!$A$1:$AZ$2,2,FALSE),FALSE)</f>
        <v>2</v>
      </c>
      <c r="L304" s="31">
        <f>VLOOKUP($C304,Banco!$A$3:$AZ$322,HLOOKUP(L$2,Banco!$A$1:$AZ$2,2,FALSE),FALSE)</f>
        <v>0</v>
      </c>
      <c r="M304" s="118">
        <f>VLOOKUP($C304,Banco!$A$3:$AZ$322,HLOOKUP(M$2,Banco!$A$1:$AZ$2,2,FALSE),FALSE)</f>
        <v>0.58430000000000004</v>
      </c>
      <c r="N304" s="31">
        <f>VLOOKUP($C304,Banco!$A$3:$AZ$322,HLOOKUP(N$2,Banco!$A$1:$AZ$2,2,FALSE),FALSE)</f>
        <v>0</v>
      </c>
      <c r="O304" s="31">
        <f>VLOOKUP($C304,Banco!$A$3:$AZ$322,HLOOKUP(O$2,Banco!$A$1:$AZ$2,2,FALSE),FALSE)</f>
        <v>0</v>
      </c>
      <c r="P304" s="31">
        <f>VLOOKUP($C304,Banco!$A$3:$AZ$322,HLOOKUP(P$2,Banco!$A$1:$AZ$2,2,FALSE),FALSE)</f>
        <v>3</v>
      </c>
      <c r="Q304" s="31">
        <f>VLOOKUP($C304,Banco!$A$3:$AZ$322,HLOOKUP(Q$2,Banco!$A$1:$AZ$2,2,FALSE),FALSE)</f>
        <v>1</v>
      </c>
      <c r="R304" s="31">
        <f>VLOOKUP($C304,Banco!$A$3:$AZ$322,HLOOKUP(R$2,Banco!$A$1:$AZ$2,2,FALSE),FALSE)</f>
        <v>1</v>
      </c>
      <c r="S304" s="31">
        <f>VLOOKUP($C304,Banco!$A$3:$AZ$322,HLOOKUP(S$2,Banco!$A$1:$AZ$2,2,FALSE),FALSE)</f>
        <v>28</v>
      </c>
      <c r="T304" s="31">
        <f>VLOOKUP($C304,Banco!$A$3:$AZ$322,HLOOKUP(T$2,Banco!$A$1:$AZ$2,2,FALSE),FALSE)</f>
        <v>17</v>
      </c>
      <c r="U304" s="31" t="str">
        <f>VLOOKUP($C304,Banco!$A$3:$AZ$322,HLOOKUP(U$2,Banco!$A$1:$AZ$2,2,FALSE),FALSE)</f>
        <v>-</v>
      </c>
      <c r="V304" s="31">
        <f>VLOOKUP($C304,Banco!$A$3:$AZ$322,HLOOKUP(V$2,Banco!$A$1:$AZ$2,2,FALSE),FALSE)</f>
        <v>0</v>
      </c>
      <c r="W304" s="31">
        <f>VLOOKUP($C304,Banco!$A$3:$AZ$322,HLOOKUP(W$2,Banco!$A$1:$AZ$2,2,FALSE),FALSE)</f>
        <v>0</v>
      </c>
      <c r="X304" s="31">
        <f>VLOOKUP($C304,Banco!$A$3:$AZ$322,HLOOKUP(X$2,Banco!$A$1:$AZ$2,2,FALSE),FALSE)</f>
        <v>0</v>
      </c>
      <c r="Y304" s="70" t="str">
        <f>VLOOKUP($C304,Banco!$A$3:$AZ$322,HLOOKUP(Y$2,Banco!$A$1:$AZ$2,2,FALSE),FALSE)</f>
        <v>-</v>
      </c>
      <c r="Z304" s="70">
        <f>VLOOKUP($C304,Banco!$A$3:$AZ$322,HLOOKUP(Z$2,Banco!$A$1:$AZ$2,2,FALSE),FALSE)</f>
        <v>0</v>
      </c>
      <c r="AA304" s="70" t="str">
        <f>VLOOKUP($C304,Banco!$A$3:$AZ$322,HLOOKUP(AA$2,Banco!$A$1:$AZ$2,2,FALSE),FALSE)</f>
        <v>-</v>
      </c>
      <c r="AB304" s="70">
        <f>VLOOKUP($C304,Banco!$A$3:$AZ$322,HLOOKUP(AB$2,Banco!$A$1:$AZ$2,2,FALSE),FALSE)</f>
        <v>0</v>
      </c>
      <c r="AC304" s="70">
        <f>VLOOKUP($C304,Banco!$A$3:$AZ$322,HLOOKUP(AC$2,Banco!$A$1:$AZ$2,2,FALSE),FALSE)</f>
        <v>0</v>
      </c>
      <c r="AD304" s="70">
        <f>VLOOKUP($C304,Banco!$A$3:$AZ$322,HLOOKUP(AD$2,Banco!$A$1:$AZ$2,2,FALSE),FALSE)</f>
        <v>0</v>
      </c>
      <c r="AE304" s="70" t="str">
        <f>VLOOKUP($C304,Banco!$A$3:$AZ$322,HLOOKUP(AE$2,Banco!$A$1:$AZ$2,2,FALSE),FALSE)</f>
        <v>X</v>
      </c>
      <c r="AF304" s="70">
        <f>VLOOKUP($C304,Banco!$A$3:$AZ$322,HLOOKUP(AF$2,Banco!$A$1:$AZ$2,2,FALSE),FALSE)</f>
        <v>0</v>
      </c>
      <c r="AG304" s="70">
        <f>VLOOKUP($C304,Banco!$A$3:$AZ$322,HLOOKUP(AG$2,Banco!$A$1:$AZ$2,2,FALSE),FALSE)</f>
        <v>0</v>
      </c>
    </row>
    <row r="305" spans="1:33" ht="25.5" customHeight="1" x14ac:dyDescent="0.2">
      <c r="A305" s="417"/>
      <c r="B305" s="387"/>
      <c r="C305" s="162" t="s">
        <v>231</v>
      </c>
      <c r="D305" s="198" t="s">
        <v>481</v>
      </c>
      <c r="E305" s="25">
        <f>VLOOKUP($C305,Banco!$A$3:$AZ$322,HLOOKUP(E$2,Banco!$A$1:$AZ$2,2,FALSE),FALSE)</f>
        <v>11551</v>
      </c>
      <c r="F305" s="25">
        <f>VLOOKUP($C305,Banco!$A$3:$AZ$322,HLOOKUP(F$2,Banco!$A$1:$AZ$2,2,FALSE),FALSE)</f>
        <v>17250</v>
      </c>
      <c r="G305" s="25">
        <f>VLOOKUP($C305,Banco!$A$3:$AZ$322,HLOOKUP(G$2,Banco!$A$1:$AZ$2,2,FALSE),FALSE)</f>
        <v>11551</v>
      </c>
      <c r="H305" s="115">
        <f>VLOOKUP($C305,Banco!$A$3:$AZ$322,HLOOKUP(H$2,Banco!$A$1:$AZ$2,2,FALSE),FALSE)</f>
        <v>1</v>
      </c>
      <c r="I305" s="25">
        <f>VLOOKUP($C305,Banco!$A$3:$AZ$322,HLOOKUP(I$2,Banco!$A$1:$AZ$2,2,FALSE),FALSE)</f>
        <v>6</v>
      </c>
      <c r="J305" s="25">
        <f>VLOOKUP($C305,Banco!$A$3:$AZ$322,HLOOKUP(J$2,Banco!$A$1:$AZ$2,2,FALSE),FALSE)</f>
        <v>5</v>
      </c>
      <c r="K305" s="25">
        <f>VLOOKUP($C305,Banco!$A$3:$AZ$322,HLOOKUP(K$2,Banco!$A$1:$AZ$2,2,FALSE),FALSE)</f>
        <v>2</v>
      </c>
      <c r="L305" s="25">
        <f>VLOOKUP($C305,Banco!$A$3:$AZ$322,HLOOKUP(L$2,Banco!$A$1:$AZ$2,2,FALSE),FALSE)</f>
        <v>0</v>
      </c>
      <c r="M305" s="115">
        <f>VLOOKUP($C305,Banco!$A$3:$AZ$322,HLOOKUP(M$2,Banco!$A$1:$AZ$2,2,FALSE),FALSE)</f>
        <v>0.5948</v>
      </c>
      <c r="N305" s="25">
        <f>VLOOKUP($C305,Banco!$A$3:$AZ$322,HLOOKUP(N$2,Banco!$A$1:$AZ$2,2,FALSE),FALSE)</f>
        <v>0</v>
      </c>
      <c r="O305" s="25">
        <f>VLOOKUP($C305,Banco!$A$3:$AZ$322,HLOOKUP(O$2,Banco!$A$1:$AZ$2,2,FALSE),FALSE)</f>
        <v>0</v>
      </c>
      <c r="P305" s="25">
        <f>VLOOKUP($C305,Banco!$A$3:$AZ$322,HLOOKUP(P$2,Banco!$A$1:$AZ$2,2,FALSE),FALSE)</f>
        <v>2</v>
      </c>
      <c r="Q305" s="25">
        <f>VLOOKUP($C305,Banco!$A$3:$AZ$322,HLOOKUP(Q$2,Banco!$A$1:$AZ$2,2,FALSE),FALSE)</f>
        <v>0</v>
      </c>
      <c r="R305" s="25">
        <f>VLOOKUP($C305,Banco!$A$3:$AZ$322,HLOOKUP(R$2,Banco!$A$1:$AZ$2,2,FALSE),FALSE)</f>
        <v>0</v>
      </c>
      <c r="S305" s="25">
        <f>VLOOKUP($C305,Banco!$A$3:$AZ$322,HLOOKUP(S$2,Banco!$A$1:$AZ$2,2,FALSE),FALSE)</f>
        <v>29</v>
      </c>
      <c r="T305" s="25">
        <f>VLOOKUP($C305,Banco!$A$3:$AZ$322,HLOOKUP(T$2,Banco!$A$1:$AZ$2,2,FALSE),FALSE)</f>
        <v>28</v>
      </c>
      <c r="U305" s="25" t="str">
        <f>VLOOKUP($C305,Banco!$A$3:$AZ$322,HLOOKUP(U$2,Banco!$A$1:$AZ$2,2,FALSE),FALSE)</f>
        <v>-</v>
      </c>
      <c r="V305" s="25">
        <f>VLOOKUP($C305,Banco!$A$3:$AZ$322,HLOOKUP(V$2,Banco!$A$1:$AZ$2,2,FALSE),FALSE)</f>
        <v>1</v>
      </c>
      <c r="W305" s="25">
        <f>VLOOKUP($C305,Banco!$A$3:$AZ$322,HLOOKUP(W$2,Banco!$A$1:$AZ$2,2,FALSE),FALSE)</f>
        <v>0</v>
      </c>
      <c r="X305" s="25">
        <f>VLOOKUP($C305,Banco!$A$3:$AZ$322,HLOOKUP(X$2,Banco!$A$1:$AZ$2,2,FALSE),FALSE)</f>
        <v>0</v>
      </c>
      <c r="Y305" s="68" t="str">
        <f>VLOOKUP($C305,Banco!$A$3:$AZ$322,HLOOKUP(Y$2,Banco!$A$1:$AZ$2,2,FALSE),FALSE)</f>
        <v>Ref. Gaspar</v>
      </c>
      <c r="Z305" s="68">
        <f>VLOOKUP($C305,Banco!$A$3:$AZ$322,HLOOKUP(Z$2,Banco!$A$1:$AZ$2,2,FALSE),FALSE)</f>
        <v>0</v>
      </c>
      <c r="AA305" s="68" t="str">
        <f>VLOOKUP($C305,Banco!$A$3:$AZ$322,HLOOKUP(AA$2,Banco!$A$1:$AZ$2,2,FALSE),FALSE)</f>
        <v>Encaminha p/ Apiúna</v>
      </c>
      <c r="AB305" s="68">
        <f>VLOOKUP($C305,Banco!$A$3:$AZ$322,HLOOKUP(AB$2,Banco!$A$1:$AZ$2,2,FALSE),FALSE)</f>
        <v>0</v>
      </c>
      <c r="AC305" s="68">
        <f>VLOOKUP($C305,Banco!$A$3:$AZ$322,HLOOKUP(AC$2,Banco!$A$1:$AZ$2,2,FALSE),FALSE)</f>
        <v>0</v>
      </c>
      <c r="AD305" s="68">
        <f>VLOOKUP($C305,Banco!$A$3:$AZ$322,HLOOKUP(AD$2,Banco!$A$1:$AZ$2,2,FALSE),FALSE)</f>
        <v>0</v>
      </c>
      <c r="AE305" s="68" t="str">
        <f>VLOOKUP($C305,Banco!$A$3:$AZ$322,HLOOKUP(AE$2,Banco!$A$1:$AZ$2,2,FALSE),FALSE)</f>
        <v>X</v>
      </c>
      <c r="AF305" s="68">
        <f>VLOOKUP($C305,Banco!$A$3:$AZ$322,HLOOKUP(AF$2,Banco!$A$1:$AZ$2,2,FALSE),FALSE)</f>
        <v>0</v>
      </c>
      <c r="AG305" s="68">
        <f>VLOOKUP($C305,Banco!$A$3:$AZ$322,HLOOKUP(AG$2,Banco!$A$1:$AZ$2,2,FALSE),FALSE)</f>
        <v>0</v>
      </c>
    </row>
    <row r="306" spans="1:33" ht="13.5" thickBot="1" x14ac:dyDescent="0.25">
      <c r="A306" s="417"/>
      <c r="B306" s="387"/>
      <c r="C306" s="165" t="s">
        <v>278</v>
      </c>
      <c r="D306" s="198" t="s">
        <v>481</v>
      </c>
      <c r="E306" s="108">
        <f>VLOOKUP($C306,Banco!$A$3:$AZ$322,HLOOKUP(E$2,Banco!$A$1:$AZ$2,2,FALSE),FALSE)</f>
        <v>44238</v>
      </c>
      <c r="F306" s="108">
        <f>VLOOKUP($C306,Banco!$A$3:$AZ$322,HLOOKUP(F$2,Banco!$A$1:$AZ$2,2,FALSE),FALSE)</f>
        <v>48300</v>
      </c>
      <c r="G306" s="108">
        <f>VLOOKUP($C306,Banco!$A$3:$AZ$322,HLOOKUP(G$2,Banco!$A$1:$AZ$2,2,FALSE),FALSE)</f>
        <v>44238</v>
      </c>
      <c r="H306" s="131">
        <f>VLOOKUP($C306,Banco!$A$3:$AZ$322,HLOOKUP(H$2,Banco!$A$1:$AZ$2,2,FALSE),FALSE)</f>
        <v>1</v>
      </c>
      <c r="I306" s="108">
        <f>VLOOKUP($C306,Banco!$A$3:$AZ$322,HLOOKUP(I$2,Banco!$A$1:$AZ$2,2,FALSE),FALSE)</f>
        <v>21</v>
      </c>
      <c r="J306" s="108">
        <f>VLOOKUP($C306,Banco!$A$3:$AZ$322,HLOOKUP(J$2,Banco!$A$1:$AZ$2,2,FALSE),FALSE)</f>
        <v>14</v>
      </c>
      <c r="K306" s="108">
        <f>VLOOKUP($C306,Banco!$A$3:$AZ$322,HLOOKUP(K$2,Banco!$A$1:$AZ$2,2,FALSE),FALSE)</f>
        <v>10</v>
      </c>
      <c r="L306" s="108">
        <f>VLOOKUP($C306,Banco!$A$3:$AZ$322,HLOOKUP(L$2,Banco!$A$1:$AZ$2,2,FALSE),FALSE)</f>
        <v>0</v>
      </c>
      <c r="M306" s="131">
        <f>VLOOKUP($C306,Banco!$A$3:$AZ$322,HLOOKUP(M$2,Banco!$A$1:$AZ$2,2,FALSE),FALSE)</f>
        <v>0.76700000000000002</v>
      </c>
      <c r="N306" s="108">
        <f>VLOOKUP($C306,Banco!$A$3:$AZ$322,HLOOKUP(N$2,Banco!$A$1:$AZ$2,2,FALSE),FALSE)</f>
        <v>0</v>
      </c>
      <c r="O306" s="108">
        <f>VLOOKUP($C306,Banco!$A$3:$AZ$322,HLOOKUP(O$2,Banco!$A$1:$AZ$2,2,FALSE),FALSE)</f>
        <v>0</v>
      </c>
      <c r="P306" s="108">
        <f>VLOOKUP($C306,Banco!$A$3:$AZ$322,HLOOKUP(P$2,Banco!$A$1:$AZ$2,2,FALSE),FALSE)</f>
        <v>12</v>
      </c>
      <c r="Q306" s="108">
        <f>VLOOKUP($C306,Banco!$A$3:$AZ$322,HLOOKUP(Q$2,Banco!$A$1:$AZ$2,2,FALSE),FALSE)</f>
        <v>0</v>
      </c>
      <c r="R306" s="108">
        <f>VLOOKUP($C306,Banco!$A$3:$AZ$322,HLOOKUP(R$2,Banco!$A$1:$AZ$2,2,FALSE),FALSE)</f>
        <v>0</v>
      </c>
      <c r="S306" s="108">
        <f>VLOOKUP($C306,Banco!$A$3:$AZ$322,HLOOKUP(S$2,Banco!$A$1:$AZ$2,2,FALSE),FALSE)</f>
        <v>105</v>
      </c>
      <c r="T306" s="108">
        <f>VLOOKUP($C306,Banco!$A$3:$AZ$322,HLOOKUP(T$2,Banco!$A$1:$AZ$2,2,FALSE),FALSE)</f>
        <v>48</v>
      </c>
      <c r="U306" s="108" t="str">
        <f>VLOOKUP($C306,Banco!$A$3:$AZ$322,HLOOKUP(U$2,Banco!$A$1:$AZ$2,2,FALSE),FALSE)</f>
        <v>-</v>
      </c>
      <c r="V306" s="108">
        <f>VLOOKUP($C306,Banco!$A$3:$AZ$322,HLOOKUP(V$2,Banco!$A$1:$AZ$2,2,FALSE),FALSE)</f>
        <v>2</v>
      </c>
      <c r="W306" s="108">
        <f>VLOOKUP($C306,Banco!$A$3:$AZ$322,HLOOKUP(W$2,Banco!$A$1:$AZ$2,2,FALSE),FALSE)</f>
        <v>0</v>
      </c>
      <c r="X306" s="108">
        <f>VLOOKUP($C306,Banco!$A$3:$AZ$322,HLOOKUP(X$2,Banco!$A$1:$AZ$2,2,FALSE),FALSE)</f>
        <v>0</v>
      </c>
      <c r="Y306" s="109" t="str">
        <f>VLOOKUP($C306,Banco!$A$3:$AZ$322,HLOOKUP(Y$2,Banco!$A$1:$AZ$2,2,FALSE),FALSE)</f>
        <v>-</v>
      </c>
      <c r="Z306" s="109" t="str">
        <f>VLOOKUP($C306,Banco!$A$3:$AZ$322,HLOOKUP(Z$2,Banco!$A$1:$AZ$2,2,FALSE),FALSE)</f>
        <v>X</v>
      </c>
      <c r="AA306" s="109" t="str">
        <f>VLOOKUP($C306,Banco!$A$3:$AZ$322,HLOOKUP(AA$2,Banco!$A$1:$AZ$2,2,FALSE),FALSE)</f>
        <v>CAPS I</v>
      </c>
      <c r="AB306" s="109">
        <f>VLOOKUP($C306,Banco!$A$3:$AZ$322,HLOOKUP(AB$2,Banco!$A$1:$AZ$2,2,FALSE),FALSE)</f>
        <v>0</v>
      </c>
      <c r="AC306" s="109">
        <f>VLOOKUP($C306,Banco!$A$3:$AZ$322,HLOOKUP(AC$2,Banco!$A$1:$AZ$2,2,FALSE),FALSE)</f>
        <v>2</v>
      </c>
      <c r="AD306" s="109">
        <f>VLOOKUP($C306,Banco!$A$3:$AZ$322,HLOOKUP(AD$2,Banco!$A$1:$AZ$2,2,FALSE),FALSE)</f>
        <v>0</v>
      </c>
      <c r="AE306" s="109" t="str">
        <f>VLOOKUP($C306,Banco!$A$3:$AZ$322,HLOOKUP(AE$2,Banco!$A$1:$AZ$2,2,FALSE),FALSE)</f>
        <v>X</v>
      </c>
      <c r="AF306" s="109">
        <f>VLOOKUP($C306,Banco!$A$3:$AZ$322,HLOOKUP(AF$2,Banco!$A$1:$AZ$2,2,FALSE),FALSE)</f>
        <v>0</v>
      </c>
      <c r="AG306" s="109">
        <f>VLOOKUP($C306,Banco!$A$3:$AZ$322,HLOOKUP(AG$2,Banco!$A$1:$AZ$2,2,FALSE),FALSE)</f>
        <v>0</v>
      </c>
    </row>
    <row r="307" spans="1:33" ht="13.5" thickBot="1" x14ac:dyDescent="0.25">
      <c r="A307" s="417"/>
      <c r="B307" s="388"/>
      <c r="C307" s="395" t="s">
        <v>386</v>
      </c>
      <c r="D307" s="395"/>
      <c r="E307" s="106">
        <f t="shared" ref="E307:AE307" si="81">IF(COUNTIFS(E293:E306,"*Mod*"),COUNTIFS(E293:E306,"*Mod*"),IF(COUNTIFS(E293:E306,"X"),COUNTIFS(E293:E306,"X"),IF(COUNTIFS(E293:E306,"*CAPS*"),((LEN(CONCATENATE(E293,E294,E295,E296,E297,E298,E299,E300,E301,E302,E303,E304,E305,E306))-LEN(SUBSTITUTE(CONCATENATE(E293,E294,E295,E296,E297,E298,E299,E300,E301,E302,E303,E304,E305,E306),"CAPS","")))/4)+((LEN(CONCATENATE(E293,E294,E295,E296,E297,E298,E299,E300,E301,E302,E303,E304,E305,E306))-LEN(SUBSTITUTE(CONCATENATE(E293,E294,E295,E296,E297,E298,E299,E300,E301,E302,E303,E304,E305,E306),"2","")))/1),IF(COUNTIFS(E293:E306,"*Sede*"),((LEN(CONCATENATE(E293,E294,E295,E296,E297,E298,E299,E300,E301,E302,E303,E304,E305,E306))-LEN(SUBSTITUTE(CONCATENATE(E293,E294,E295,E296,E297,E298,E299,E300,E301,E302,E303,E304,E305,E306),"Sede","")))/4),IF(AND(COUNTIFS(E$2,"*SB*"),COUNTIFS(E$2,"*%*")),HLOOKUP("*4&amp;7#2*",$A$2:$AT$321,(ROW(E307)-1),FALSE)/$E307,IF(AND(COUNTIFS(E$2,"*SF*"),COUNTIFS(E$2,"*%*")),HLOOKUP("*2&amp;3#9*",$A$2:$AT$321,(ROW(E307)-1),FALSE)/$E307,IF(COUNTIF(E$2,"*NASF SC*"),COUNTIFS(E293:E306,"*Mod*"),SUM(E293:E306))))))))</f>
        <v>795369</v>
      </c>
      <c r="F307" s="106">
        <f t="shared" si="81"/>
        <v>662400</v>
      </c>
      <c r="G307" s="106">
        <f t="shared" si="81"/>
        <v>632867</v>
      </c>
      <c r="H307" s="226">
        <f t="shared" si="81"/>
        <v>0.79568979932584749</v>
      </c>
      <c r="I307" s="106">
        <f t="shared" si="81"/>
        <v>381</v>
      </c>
      <c r="J307" s="106">
        <f t="shared" si="81"/>
        <v>192</v>
      </c>
      <c r="K307" s="106">
        <f t="shared" si="81"/>
        <v>101</v>
      </c>
      <c r="L307" s="106">
        <f t="shared" si="81"/>
        <v>0</v>
      </c>
      <c r="M307" s="226">
        <f t="shared" si="81"/>
        <v>0</v>
      </c>
      <c r="N307" s="106">
        <f t="shared" si="81"/>
        <v>0</v>
      </c>
      <c r="O307" s="106">
        <f t="shared" si="81"/>
        <v>0</v>
      </c>
      <c r="P307" s="106">
        <f t="shared" si="81"/>
        <v>150</v>
      </c>
      <c r="Q307" s="106">
        <f t="shared" si="81"/>
        <v>1</v>
      </c>
      <c r="R307" s="106">
        <f t="shared" si="81"/>
        <v>1</v>
      </c>
      <c r="S307" s="106">
        <f t="shared" si="81"/>
        <v>1896</v>
      </c>
      <c r="T307" s="106">
        <f t="shared" si="81"/>
        <v>722</v>
      </c>
      <c r="U307" s="106">
        <f t="shared" si="81"/>
        <v>0</v>
      </c>
      <c r="V307" s="106">
        <f t="shared" si="81"/>
        <v>8</v>
      </c>
      <c r="W307" s="106">
        <f t="shared" si="81"/>
        <v>2</v>
      </c>
      <c r="X307" s="106">
        <f t="shared" si="81"/>
        <v>3</v>
      </c>
      <c r="Y307" s="106">
        <f t="shared" si="81"/>
        <v>4</v>
      </c>
      <c r="Z307" s="106">
        <f t="shared" si="81"/>
        <v>2</v>
      </c>
      <c r="AA307" s="106">
        <f t="shared" si="81"/>
        <v>10</v>
      </c>
      <c r="AB307" s="106">
        <f t="shared" si="81"/>
        <v>5</v>
      </c>
      <c r="AC307" s="106">
        <f t="shared" si="81"/>
        <v>35</v>
      </c>
      <c r="AD307" s="106">
        <f t="shared" si="81"/>
        <v>2</v>
      </c>
      <c r="AE307" s="106">
        <f t="shared" si="81"/>
        <v>14</v>
      </c>
      <c r="AF307" s="106">
        <f>IF(COUNTIFS(AF293:AF306,"*Mod*"),COUNTIFS(AF293:AF306,"*Mod*"),IF(COUNTIFS(AF293:AF306,"X"),COUNTIFS(AF293:AF306,"X"),IF(COUNTIFS(AF293:AF306,"*CAPS*"),((LEN(CONCATENATE(AF293,AF294,AF295,AF296,AF297,AF298,AF299,AF300,AF301,AF302,AF303,AF304,AF305,AF306))-LEN(SUBSTITUTE(CONCATENATE(AF293,AF294,AF295,AF296,AF297,AF298,AF299,AF300,AF301,AF302,AF303,AF304,AF305,AF306),"CAPS","")))/4)+((LEN(CONCATENATE(AF293,AF294,AF295,AF296,AF297,AF298,AF299,AF300,AF301,AF302,AF303,AF304,AF305,AF306))-LEN(SUBSTITUTE(CONCATENATE(AF293,AF294,AF295,AF296,AF297,AF298,AF299,AF300,AF301,AF302,AF303,AF304,AF305,AF306),"2","")))/1),IF(COUNTIFS(AF293:AF306,"*Sede*"),((LEN(CONCATENATE(AF293,AF294,AF295,AF296,AF297,AF298,AF299,AF300,AF301,AF302,AF303,AF304,AF305,AF306))-LEN(SUBSTITUTE(CONCATENATE(AF293,AF294,AF295,AF296,AF297,AF298,AF299,AF300,AF301,AF302,AF303,AF304,AF305,AF306),"Sede","")))/4),IF(AND(COUNTIFS(AF$2,"*SB*"),COUNTIFS(AF$2,"*%*")),HLOOKUP("*4&amp;7#2*",$A$2:$AT$321,(ROW(AF307)-1),FALSE)/$E307,IF(AND(COUNTIFS(AF$2,"*SF*"),COUNTIFS(AF$2,"*%*")),HLOOKUP("*2&amp;3#9*",$A$2:$AT$321,(ROW(AF307)-1),FALSE)/$E307,IF(COUNTIF(AF$2,"*NASF SC*"),COUNTIFS(AF293:AF306,"*Mod*"),SUM(AF293:AF306))))))))</f>
        <v>1</v>
      </c>
      <c r="AG307" s="106">
        <f>IF(COUNTIFS(AG293:AG306,"*Mod*"),COUNTIFS(AG293:AG306,"*Mod*"),IF(COUNTIFS(AG293:AG306,"X"),COUNTIFS(AG293:AG306,"X"),IF(COUNTIFS(AG293:AG306,"*CAPS*"),((LEN(CONCATENATE(AG293,AG294,AG295,AG296,AG297,AG298,AG299,AG300,AG301,AG302,AG303,AG304,AG305,AG306))-LEN(SUBSTITUTE(CONCATENATE(AG293,AG294,AG295,AG296,AG297,AG298,AG299,AG300,AG301,AG302,AG303,AG304,AG305,AG306),"CAPS","")))/4)+((LEN(CONCATENATE(AG293,AG294,AG295,AG296,AG297,AG298,AG299,AG300,AG301,AG302,AG303,AG304,AG305,AG306))-LEN(SUBSTITUTE(CONCATENATE(AG293,AG294,AG295,AG296,AG297,AG298,AG299,AG300,AG301,AG302,AG303,AG304,AG305,AG306),"2","")))/1),IF(COUNTIFS(AG293:AG306,"*Sede*"),((LEN(CONCATENATE(AG293,AG294,AG295,AG296,AG297,AG298,AG299,AG300,AG301,AG302,AG303,AG304,AG305,AG306))-LEN(SUBSTITUTE(CONCATENATE(AG293,AG294,AG295,AG296,AG297,AG298,AG299,AG300,AG301,AG302,AG303,AG304,AG305,AG306),"Sede","")))/4),IF(AND(COUNTIFS(AG$2,"*SB*"),COUNTIFS(AG$2,"*%*")),HLOOKUP("*4&amp;7#2*",$A$2:$AT$321,(ROW(AG307)-1),FALSE)/$E307,IF(AND(COUNTIFS(AG$2,"*SF*"),COUNTIFS(AG$2,"*%*")),HLOOKUP("*2&amp;3#9*",$A$2:$AT$321,(ROW(AG307)-1),FALSE)/$E307,IF(COUNTIF(AG$2,"*NASF SC*"),COUNTIFS(AG293:AG306,"*Mod*"),SUM(AG293:AG306))))))))</f>
        <v>1</v>
      </c>
    </row>
    <row r="308" spans="1:33" s="38" customFormat="1" ht="13.5" thickBot="1" x14ac:dyDescent="0.25">
      <c r="A308" s="418"/>
      <c r="B308" s="392" t="s">
        <v>392</v>
      </c>
      <c r="C308" s="392"/>
      <c r="D308" s="392"/>
      <c r="E308" s="44">
        <f>E307+E292</f>
        <v>1093190</v>
      </c>
      <c r="F308" s="44">
        <f t="shared" ref="F308:G308" si="82">F307+F292</f>
        <v>1031550</v>
      </c>
      <c r="G308" s="44">
        <f t="shared" si="82"/>
        <v>914367</v>
      </c>
      <c r="H308" s="132">
        <f>G308/E308</f>
        <v>0.83642093323210054</v>
      </c>
      <c r="I308" s="44">
        <f>I307+I292</f>
        <v>525</v>
      </c>
      <c r="J308" s="44">
        <f t="shared" ref="J308:L308" si="83">J307+J292</f>
        <v>299</v>
      </c>
      <c r="K308" s="44">
        <f t="shared" si="83"/>
        <v>163</v>
      </c>
      <c r="L308" s="44">
        <f t="shared" si="83"/>
        <v>0</v>
      </c>
      <c r="M308" s="132">
        <f>O308/E308</f>
        <v>0</v>
      </c>
      <c r="N308" s="44">
        <f>N307+N292</f>
        <v>0</v>
      </c>
      <c r="O308" s="44">
        <f t="shared" ref="O308:Y308" si="84">O307+O292</f>
        <v>0</v>
      </c>
      <c r="P308" s="44">
        <f t="shared" si="84"/>
        <v>231</v>
      </c>
      <c r="Q308" s="44">
        <f t="shared" si="84"/>
        <v>5</v>
      </c>
      <c r="R308" s="44">
        <f t="shared" si="84"/>
        <v>5</v>
      </c>
      <c r="S308" s="44">
        <f t="shared" si="84"/>
        <v>2622</v>
      </c>
      <c r="T308" s="44">
        <f t="shared" si="84"/>
        <v>1245</v>
      </c>
      <c r="U308" s="44">
        <f t="shared" si="84"/>
        <v>0</v>
      </c>
      <c r="V308" s="44">
        <f t="shared" si="84"/>
        <v>15</v>
      </c>
      <c r="W308" s="44">
        <f t="shared" si="84"/>
        <v>7</v>
      </c>
      <c r="X308" s="44">
        <f t="shared" si="84"/>
        <v>19</v>
      </c>
      <c r="Y308" s="76">
        <f t="shared" si="84"/>
        <v>7</v>
      </c>
      <c r="Z308" s="76">
        <f t="shared" ref="Z308:AA308" si="85">Z307+Z292</f>
        <v>4</v>
      </c>
      <c r="AA308" s="76">
        <f t="shared" si="85"/>
        <v>12</v>
      </c>
      <c r="AB308" s="76">
        <f t="shared" ref="AB308:AD308" si="86">AB307+AB292</f>
        <v>15</v>
      </c>
      <c r="AC308" s="76">
        <f t="shared" si="86"/>
        <v>62</v>
      </c>
      <c r="AD308" s="76">
        <f t="shared" si="86"/>
        <v>2</v>
      </c>
      <c r="AE308" s="76">
        <f t="shared" ref="AE308" si="87">AE307+AE292</f>
        <v>42</v>
      </c>
      <c r="AF308" s="76">
        <f t="shared" ref="AF308" si="88">AF307+AF292</f>
        <v>1</v>
      </c>
      <c r="AG308" s="76">
        <f t="shared" ref="AG308" si="89">AG307+AG292</f>
        <v>3</v>
      </c>
    </row>
    <row r="309" spans="1:33" ht="27" customHeight="1" x14ac:dyDescent="0.2">
      <c r="A309" s="409" t="s">
        <v>323</v>
      </c>
      <c r="B309" s="412" t="s">
        <v>323</v>
      </c>
      <c r="C309" s="160" t="s">
        <v>38</v>
      </c>
      <c r="D309" s="198" t="s">
        <v>482</v>
      </c>
      <c r="E309" s="26">
        <f>VLOOKUP($C309,Banco!$A$3:$AZ$322,HLOOKUP(E$2,Banco!$A$1:$AZ$2,2,FALSE),FALSE)</f>
        <v>142295</v>
      </c>
      <c r="F309" s="26">
        <f>VLOOKUP($C309,Banco!$A$3:$AZ$322,HLOOKUP(F$2,Banco!$A$1:$AZ$2,2,FALSE),FALSE)</f>
        <v>72450</v>
      </c>
      <c r="G309" s="26">
        <f>VLOOKUP($C309,Banco!$A$3:$AZ$322,HLOOKUP(G$2,Banco!$A$1:$AZ$2,2,FALSE),FALSE)</f>
        <v>72450</v>
      </c>
      <c r="H309" s="113">
        <f>VLOOKUP($C309,Banco!$A$3:$AZ$322,HLOOKUP(H$2,Banco!$A$1:$AZ$2,2,FALSE),FALSE)</f>
        <v>0.50915351909764928</v>
      </c>
      <c r="I309" s="26">
        <f>VLOOKUP($C309,Banco!$A$3:$AZ$322,HLOOKUP(I$2,Banco!$A$1:$AZ$2,2,FALSE),FALSE)</f>
        <v>66</v>
      </c>
      <c r="J309" s="26">
        <f>VLOOKUP($C309,Banco!$A$3:$AZ$322,HLOOKUP(J$2,Banco!$A$1:$AZ$2,2,FALSE),FALSE)</f>
        <v>21</v>
      </c>
      <c r="K309" s="26">
        <f>VLOOKUP($C309,Banco!$A$3:$AZ$322,HLOOKUP(K$2,Banco!$A$1:$AZ$2,2,FALSE),FALSE)</f>
        <v>3</v>
      </c>
      <c r="L309" s="26">
        <f>VLOOKUP($C309,Banco!$A$3:$AZ$322,HLOOKUP(L$2,Banco!$A$1:$AZ$2,2,FALSE),FALSE)</f>
        <v>0</v>
      </c>
      <c r="M309" s="113">
        <f>VLOOKUP($C309,Banco!$A$3:$AZ$322,HLOOKUP(M$2,Banco!$A$1:$AZ$2,2,FALSE),FALSE)</f>
        <v>7.0900000000000005E-2</v>
      </c>
      <c r="N309" s="26">
        <f>VLOOKUP($C309,Banco!$A$3:$AZ$322,HLOOKUP(N$2,Banco!$A$1:$AZ$2,2,FALSE),FALSE)</f>
        <v>0</v>
      </c>
      <c r="O309" s="26">
        <f>VLOOKUP($C309,Banco!$A$3:$AZ$322,HLOOKUP(O$2,Banco!$A$1:$AZ$2,2,FALSE),FALSE)</f>
        <v>0</v>
      </c>
      <c r="P309" s="26">
        <f>VLOOKUP($C309,Banco!$A$3:$AZ$322,HLOOKUP(P$2,Banco!$A$1:$AZ$2,2,FALSE),FALSE)</f>
        <v>14</v>
      </c>
      <c r="Q309" s="26">
        <f>VLOOKUP($C309,Banco!$A$3:$AZ$322,HLOOKUP(Q$2,Banco!$A$1:$AZ$2,2,FALSE),FALSE)</f>
        <v>0</v>
      </c>
      <c r="R309" s="26">
        <f>VLOOKUP($C309,Banco!$A$3:$AZ$322,HLOOKUP(R$2,Banco!$A$1:$AZ$2,2,FALSE),FALSE)</f>
        <v>0</v>
      </c>
      <c r="S309" s="26">
        <f>VLOOKUP($C309,Banco!$A$3:$AZ$322,HLOOKUP(S$2,Banco!$A$1:$AZ$2,2,FALSE),FALSE)</f>
        <v>329</v>
      </c>
      <c r="T309" s="26">
        <f>VLOOKUP($C309,Banco!$A$3:$AZ$322,HLOOKUP(T$2,Banco!$A$1:$AZ$2,2,FALSE),FALSE)</f>
        <v>80</v>
      </c>
      <c r="U309" s="26" t="str">
        <f>VLOOKUP($C309,Banco!$A$3:$AZ$322,HLOOKUP(U$2,Banco!$A$1:$AZ$2,2,FALSE),FALSE)</f>
        <v>-</v>
      </c>
      <c r="V309" s="26">
        <f>VLOOKUP($C309,Banco!$A$3:$AZ$322,HLOOKUP(V$2,Banco!$A$1:$AZ$2,2,FALSE),FALSE)</f>
        <v>0</v>
      </c>
      <c r="W309" s="26">
        <f>VLOOKUP($C309,Banco!$A$3:$AZ$322,HLOOKUP(W$2,Banco!$A$1:$AZ$2,2,FALSE),FALSE)</f>
        <v>0</v>
      </c>
      <c r="X309" s="26">
        <f>VLOOKUP($C309,Banco!$A$3:$AZ$322,HLOOKUP(X$2,Banco!$A$1:$AZ$2,2,FALSE),FALSE)</f>
        <v>0</v>
      </c>
      <c r="Y309" s="86" t="str">
        <f>VLOOKUP($C309,Banco!$A$3:$AZ$322,HLOOKUP(Y$2,Banco!$A$1:$AZ$2,2,FALSE),FALSE)</f>
        <v>Sede Balneário Camboriú</v>
      </c>
      <c r="Z309" s="86" t="str">
        <f>VLOOKUP($C309,Banco!$A$3:$AZ$322,HLOOKUP(Z$2,Banco!$A$1:$AZ$2,2,FALSE),FALSE)</f>
        <v>X</v>
      </c>
      <c r="AA309" s="86" t="str">
        <f>VLOOKUP($C309,Banco!$A$3:$AZ$322,HLOOKUP(AA$2,Banco!$A$1:$AZ$2,2,FALSE),FALSE)</f>
        <v>CAPS II e CAPS ad</v>
      </c>
      <c r="AB309" s="86" t="str">
        <f>VLOOKUP($C309,Banco!$A$3:$AZ$322,HLOOKUP(AB$2,Banco!$A$1:$AZ$2,2,FALSE),FALSE)</f>
        <v>-</v>
      </c>
      <c r="AC309" s="86">
        <f>VLOOKUP($C309,Banco!$A$3:$AZ$322,HLOOKUP(AC$2,Banco!$A$1:$AZ$2,2,FALSE),FALSE)</f>
        <v>3</v>
      </c>
      <c r="AD309" s="86">
        <f>VLOOKUP($C309,Banco!$A$3:$AZ$322,HLOOKUP(AD$2,Banco!$A$1:$AZ$2,2,FALSE),FALSE)</f>
        <v>0</v>
      </c>
      <c r="AE309" s="86" t="str">
        <f>VLOOKUP($C309,Banco!$A$3:$AZ$322,HLOOKUP(AE$2,Banco!$A$1:$AZ$2,2,FALSE),FALSE)</f>
        <v>X</v>
      </c>
      <c r="AF309" s="86">
        <f>VLOOKUP($C309,Banco!$A$3:$AZ$322,HLOOKUP(AF$2,Banco!$A$1:$AZ$2,2,FALSE),FALSE)</f>
        <v>0</v>
      </c>
      <c r="AG309" s="86">
        <f>VLOOKUP($C309,Banco!$A$3:$AZ$322,HLOOKUP(AG$2,Banco!$A$1:$AZ$2,2,FALSE),FALSE)</f>
        <v>0</v>
      </c>
    </row>
    <row r="310" spans="1:33" ht="26.25" customHeight="1" x14ac:dyDescent="0.2">
      <c r="A310" s="410"/>
      <c r="B310" s="413"/>
      <c r="C310" s="169" t="s">
        <v>40</v>
      </c>
      <c r="D310" s="198" t="s">
        <v>482</v>
      </c>
      <c r="E310" s="28">
        <f>VLOOKUP($C310,Banco!$A$3:$AZ$322,HLOOKUP(E$2,Banco!$A$1:$AZ$2,2,FALSE),FALSE)</f>
        <v>23147</v>
      </c>
      <c r="F310" s="28">
        <f>VLOOKUP($C310,Banco!$A$3:$AZ$322,HLOOKUP(F$2,Banco!$A$1:$AZ$2,2,FALSE),FALSE)</f>
        <v>31050</v>
      </c>
      <c r="G310" s="28">
        <f>VLOOKUP($C310,Banco!$A$3:$AZ$322,HLOOKUP(G$2,Banco!$A$1:$AZ$2,2,FALSE),FALSE)</f>
        <v>23147</v>
      </c>
      <c r="H310" s="125">
        <f>VLOOKUP($C310,Banco!$A$3:$AZ$322,HLOOKUP(H$2,Banco!$A$1:$AZ$2,2,FALSE),FALSE)</f>
        <v>1</v>
      </c>
      <c r="I310" s="28">
        <f>VLOOKUP($C310,Banco!$A$3:$AZ$322,HLOOKUP(I$2,Banco!$A$1:$AZ$2,2,FALSE),FALSE)</f>
        <v>11</v>
      </c>
      <c r="J310" s="28">
        <f>VLOOKUP($C310,Banco!$A$3:$AZ$322,HLOOKUP(J$2,Banco!$A$1:$AZ$2,2,FALSE),FALSE)</f>
        <v>9</v>
      </c>
      <c r="K310" s="28">
        <f>VLOOKUP($C310,Banco!$A$3:$AZ$322,HLOOKUP(K$2,Banco!$A$1:$AZ$2,2,FALSE),FALSE)</f>
        <v>7</v>
      </c>
      <c r="L310" s="28">
        <f>VLOOKUP($C310,Banco!$A$3:$AZ$322,HLOOKUP(L$2,Banco!$A$1:$AZ$2,2,FALSE),FALSE)</f>
        <v>0</v>
      </c>
      <c r="M310" s="125">
        <f>VLOOKUP($C310,Banco!$A$3:$AZ$322,HLOOKUP(M$2,Banco!$A$1:$AZ$2,2,FALSE),FALSE)</f>
        <v>1</v>
      </c>
      <c r="N310" s="28">
        <f>VLOOKUP($C310,Banco!$A$3:$AZ$322,HLOOKUP(N$2,Banco!$A$1:$AZ$2,2,FALSE),FALSE)</f>
        <v>0</v>
      </c>
      <c r="O310" s="28">
        <f>VLOOKUP($C310,Banco!$A$3:$AZ$322,HLOOKUP(O$2,Banco!$A$1:$AZ$2,2,FALSE),FALSE)</f>
        <v>0</v>
      </c>
      <c r="P310" s="28">
        <f>VLOOKUP($C310,Banco!$A$3:$AZ$322,HLOOKUP(P$2,Banco!$A$1:$AZ$2,2,FALSE),FALSE)</f>
        <v>7</v>
      </c>
      <c r="Q310" s="28">
        <f>VLOOKUP($C310,Banco!$A$3:$AZ$322,HLOOKUP(Q$2,Banco!$A$1:$AZ$2,2,FALSE),FALSE)</f>
        <v>0</v>
      </c>
      <c r="R310" s="28">
        <f>VLOOKUP($C310,Banco!$A$3:$AZ$322,HLOOKUP(R$2,Banco!$A$1:$AZ$2,2,FALSE),FALSE)</f>
        <v>0</v>
      </c>
      <c r="S310" s="28">
        <f>VLOOKUP($C310,Banco!$A$3:$AZ$322,HLOOKUP(S$2,Banco!$A$1:$AZ$2,2,FALSE),FALSE)</f>
        <v>53</v>
      </c>
      <c r="T310" s="28">
        <f>VLOOKUP($C310,Banco!$A$3:$AZ$322,HLOOKUP(T$2,Banco!$A$1:$AZ$2,2,FALSE),FALSE)</f>
        <v>42</v>
      </c>
      <c r="U310" s="28" t="str">
        <f>VLOOKUP($C310,Banco!$A$3:$AZ$322,HLOOKUP(U$2,Banco!$A$1:$AZ$2,2,FALSE),FALSE)</f>
        <v>-</v>
      </c>
      <c r="V310" s="28">
        <f>VLOOKUP($C310,Banco!$A$3:$AZ$322,HLOOKUP(V$2,Banco!$A$1:$AZ$2,2,FALSE),FALSE)</f>
        <v>1</v>
      </c>
      <c r="W310" s="28">
        <f>VLOOKUP($C310,Banco!$A$3:$AZ$322,HLOOKUP(W$2,Banco!$A$1:$AZ$2,2,FALSE),FALSE)</f>
        <v>0</v>
      </c>
      <c r="X310" s="28">
        <f>VLOOKUP($C310,Banco!$A$3:$AZ$322,HLOOKUP(X$2,Banco!$A$1:$AZ$2,2,FALSE),FALSE)</f>
        <v>0</v>
      </c>
      <c r="Y310" s="84" t="str">
        <f>VLOOKUP($C310,Banco!$A$3:$AZ$322,HLOOKUP(Y$2,Banco!$A$1:$AZ$2,2,FALSE),FALSE)</f>
        <v>Ref. Univali</v>
      </c>
      <c r="Z310" s="84">
        <f>VLOOKUP($C310,Banco!$A$3:$AZ$322,HLOOKUP(Z$2,Banco!$A$1:$AZ$2,2,FALSE),FALSE)</f>
        <v>0</v>
      </c>
      <c r="AA310" s="328" t="str">
        <f>VLOOKUP($C310,Banco!$A$3:$AZ$322,HLOOKUP(AA$2,Banco!$A$1:$AZ$2,2,FALSE),FALSE)</f>
        <v>CAPS I - Microrregional</v>
      </c>
      <c r="AB310" s="84">
        <f>VLOOKUP($C310,Banco!$A$3:$AZ$322,HLOOKUP(AB$2,Banco!$A$1:$AZ$2,2,FALSE),FALSE)</f>
        <v>1</v>
      </c>
      <c r="AC310" s="84">
        <f>VLOOKUP($C310,Banco!$A$3:$AZ$322,HLOOKUP(AC$2,Banco!$A$1:$AZ$2,2,FALSE),FALSE)</f>
        <v>11</v>
      </c>
      <c r="AD310" s="84">
        <f>VLOOKUP($C310,Banco!$A$3:$AZ$322,HLOOKUP(AD$2,Banco!$A$1:$AZ$2,2,FALSE),FALSE)</f>
        <v>0</v>
      </c>
      <c r="AE310" s="84" t="str">
        <f>VLOOKUP($C310,Banco!$A$3:$AZ$322,HLOOKUP(AE$2,Banco!$A$1:$AZ$2,2,FALSE),FALSE)</f>
        <v>X</v>
      </c>
      <c r="AF310" s="84">
        <f>VLOOKUP($C310,Banco!$A$3:$AZ$322,HLOOKUP(AF$2,Banco!$A$1:$AZ$2,2,FALSE),FALSE)</f>
        <v>0</v>
      </c>
      <c r="AG310" s="84">
        <f>VLOOKUP($C310,Banco!$A$3:$AZ$322,HLOOKUP(AG$2,Banco!$A$1:$AZ$2,2,FALSE),FALSE)</f>
        <v>0</v>
      </c>
    </row>
    <row r="311" spans="1:33" x14ac:dyDescent="0.2">
      <c r="A311" s="410"/>
      <c r="B311" s="413"/>
      <c r="C311" s="162" t="s">
        <v>54</v>
      </c>
      <c r="D311" s="198" t="s">
        <v>482</v>
      </c>
      <c r="E311" s="25">
        <f>VLOOKUP($C311,Banco!$A$3:$AZ$322,HLOOKUP(E$2,Banco!$A$1:$AZ$2,2,FALSE),FALSE)</f>
        <v>19769</v>
      </c>
      <c r="F311" s="25">
        <f>VLOOKUP($C311,Banco!$A$3:$AZ$322,HLOOKUP(F$2,Banco!$A$1:$AZ$2,2,FALSE),FALSE)</f>
        <v>20700</v>
      </c>
      <c r="G311" s="25">
        <f>VLOOKUP($C311,Banco!$A$3:$AZ$322,HLOOKUP(G$2,Banco!$A$1:$AZ$2,2,FALSE),FALSE)</f>
        <v>19769</v>
      </c>
      <c r="H311" s="115">
        <f>VLOOKUP($C311,Banco!$A$3:$AZ$322,HLOOKUP(H$2,Banco!$A$1:$AZ$2,2,FALSE),FALSE)</f>
        <v>1</v>
      </c>
      <c r="I311" s="25">
        <f>VLOOKUP($C311,Banco!$A$3:$AZ$322,HLOOKUP(I$2,Banco!$A$1:$AZ$2,2,FALSE),FALSE)</f>
        <v>9</v>
      </c>
      <c r="J311" s="25">
        <f>VLOOKUP($C311,Banco!$A$3:$AZ$322,HLOOKUP(J$2,Banco!$A$1:$AZ$2,2,FALSE),FALSE)</f>
        <v>6</v>
      </c>
      <c r="K311" s="25">
        <f>VLOOKUP($C311,Banco!$A$3:$AZ$322,HLOOKUP(K$2,Banco!$A$1:$AZ$2,2,FALSE),FALSE)</f>
        <v>6</v>
      </c>
      <c r="L311" s="25">
        <f>VLOOKUP($C311,Banco!$A$3:$AZ$322,HLOOKUP(L$2,Banco!$A$1:$AZ$2,2,FALSE),FALSE)</f>
        <v>0</v>
      </c>
      <c r="M311" s="115">
        <f>VLOOKUP($C311,Banco!$A$3:$AZ$322,HLOOKUP(M$2,Banco!$A$1:$AZ$2,2,FALSE),FALSE)</f>
        <v>1</v>
      </c>
      <c r="N311" s="25">
        <f>VLOOKUP($C311,Banco!$A$3:$AZ$322,HLOOKUP(N$2,Banco!$A$1:$AZ$2,2,FALSE),FALSE)</f>
        <v>0</v>
      </c>
      <c r="O311" s="25">
        <f>VLOOKUP($C311,Banco!$A$3:$AZ$322,HLOOKUP(O$2,Banco!$A$1:$AZ$2,2,FALSE),FALSE)</f>
        <v>0</v>
      </c>
      <c r="P311" s="25">
        <f>VLOOKUP($C311,Banco!$A$3:$AZ$322,HLOOKUP(P$2,Banco!$A$1:$AZ$2,2,FALSE),FALSE)</f>
        <v>5</v>
      </c>
      <c r="Q311" s="25">
        <f>VLOOKUP($C311,Banco!$A$3:$AZ$322,HLOOKUP(Q$2,Banco!$A$1:$AZ$2,2,FALSE),FALSE)</f>
        <v>0</v>
      </c>
      <c r="R311" s="25">
        <f>VLOOKUP($C311,Banco!$A$3:$AZ$322,HLOOKUP(R$2,Banco!$A$1:$AZ$2,2,FALSE),FALSE)</f>
        <v>0</v>
      </c>
      <c r="S311" s="25">
        <f>VLOOKUP($C311,Banco!$A$3:$AZ$322,HLOOKUP(S$2,Banco!$A$1:$AZ$2,2,FALSE),FALSE)</f>
        <v>45</v>
      </c>
      <c r="T311" s="25">
        <f>VLOOKUP($C311,Banco!$A$3:$AZ$322,HLOOKUP(T$2,Banco!$A$1:$AZ$2,2,FALSE),FALSE)</f>
        <v>28</v>
      </c>
      <c r="U311" s="25" t="str">
        <f>VLOOKUP($C311,Banco!$A$3:$AZ$322,HLOOKUP(U$2,Banco!$A$1:$AZ$2,2,FALSE),FALSE)</f>
        <v>-</v>
      </c>
      <c r="V311" s="25">
        <f>VLOOKUP($C311,Banco!$A$3:$AZ$322,HLOOKUP(V$2,Banco!$A$1:$AZ$2,2,FALSE),FALSE)</f>
        <v>1</v>
      </c>
      <c r="W311" s="25">
        <f>VLOOKUP($C311,Banco!$A$3:$AZ$322,HLOOKUP(W$2,Banco!$A$1:$AZ$2,2,FALSE),FALSE)</f>
        <v>0</v>
      </c>
      <c r="X311" s="25">
        <f>VLOOKUP($C311,Banco!$A$3:$AZ$322,HLOOKUP(X$2,Banco!$A$1:$AZ$2,2,FALSE),FALSE)</f>
        <v>0</v>
      </c>
      <c r="Y311" s="79" t="str">
        <f>VLOOKUP($C311,Banco!$A$3:$AZ$322,HLOOKUP(Y$2,Banco!$A$1:$AZ$2,2,FALSE),FALSE)</f>
        <v>Ref. Itapema</v>
      </c>
      <c r="Z311" s="79" t="str">
        <f>VLOOKUP($C311,Banco!$A$3:$AZ$322,HLOOKUP(Z$2,Banco!$A$1:$AZ$2,2,FALSE),FALSE)</f>
        <v>X</v>
      </c>
      <c r="AA311" s="79" t="str">
        <f>VLOOKUP($C311,Banco!$A$3:$AZ$322,HLOOKUP(AA$2,Banco!$A$1:$AZ$2,2,FALSE),FALSE)</f>
        <v>-</v>
      </c>
      <c r="AB311" s="79" t="str">
        <f>VLOOKUP($C311,Banco!$A$3:$AZ$322,HLOOKUP(AB$2,Banco!$A$1:$AZ$2,2,FALSE),FALSE)</f>
        <v>-</v>
      </c>
      <c r="AC311" s="79">
        <f>VLOOKUP($C311,Banco!$A$3:$AZ$322,HLOOKUP(AC$2,Banco!$A$1:$AZ$2,2,FALSE),FALSE)</f>
        <v>1</v>
      </c>
      <c r="AD311" s="79">
        <f>VLOOKUP($C311,Banco!$A$3:$AZ$322,HLOOKUP(AD$2,Banco!$A$1:$AZ$2,2,FALSE),FALSE)</f>
        <v>0</v>
      </c>
      <c r="AE311" s="79" t="str">
        <f>VLOOKUP($C311,Banco!$A$3:$AZ$322,HLOOKUP(AE$2,Banco!$A$1:$AZ$2,2,FALSE),FALSE)</f>
        <v>X</v>
      </c>
      <c r="AF311" s="79">
        <f>VLOOKUP($C311,Banco!$A$3:$AZ$322,HLOOKUP(AF$2,Banco!$A$1:$AZ$2,2,FALSE),FALSE)</f>
        <v>0</v>
      </c>
      <c r="AG311" s="79">
        <f>VLOOKUP($C311,Banco!$A$3:$AZ$322,HLOOKUP(AG$2,Banco!$A$1:$AZ$2,2,FALSE),FALSE)</f>
        <v>0</v>
      </c>
    </row>
    <row r="312" spans="1:33" x14ac:dyDescent="0.2">
      <c r="A312" s="410"/>
      <c r="B312" s="413"/>
      <c r="C312" s="169" t="s">
        <v>63</v>
      </c>
      <c r="D312" s="198" t="s">
        <v>482</v>
      </c>
      <c r="E312" s="28">
        <f>VLOOKUP($C312,Banco!$A$3:$AZ$322,HLOOKUP(E$2,Banco!$A$1:$AZ$2,2,FALSE),FALSE)</f>
        <v>82989</v>
      </c>
      <c r="F312" s="28">
        <f>VLOOKUP($C312,Banco!$A$3:$AZ$322,HLOOKUP(F$2,Banco!$A$1:$AZ$2,2,FALSE),FALSE)</f>
        <v>69000</v>
      </c>
      <c r="G312" s="28">
        <f>VLOOKUP($C312,Banco!$A$3:$AZ$322,HLOOKUP(G$2,Banco!$A$1:$AZ$2,2,FALSE),FALSE)</f>
        <v>69000</v>
      </c>
      <c r="H312" s="125">
        <f>VLOOKUP($C312,Banco!$A$3:$AZ$322,HLOOKUP(H$2,Banco!$A$1:$AZ$2,2,FALSE),FALSE)</f>
        <v>0.83143549145067419</v>
      </c>
      <c r="I312" s="28">
        <f>VLOOKUP($C312,Banco!$A$3:$AZ$322,HLOOKUP(I$2,Banco!$A$1:$AZ$2,2,FALSE),FALSE)</f>
        <v>38</v>
      </c>
      <c r="J312" s="28">
        <f>VLOOKUP($C312,Banco!$A$3:$AZ$322,HLOOKUP(J$2,Banco!$A$1:$AZ$2,2,FALSE),FALSE)</f>
        <v>20</v>
      </c>
      <c r="K312" s="28">
        <f>VLOOKUP($C312,Banco!$A$3:$AZ$322,HLOOKUP(K$2,Banco!$A$1:$AZ$2,2,FALSE),FALSE)</f>
        <v>3</v>
      </c>
      <c r="L312" s="28">
        <f>VLOOKUP($C312,Banco!$A$3:$AZ$322,HLOOKUP(L$2,Banco!$A$1:$AZ$2,2,FALSE),FALSE)</f>
        <v>0</v>
      </c>
      <c r="M312" s="125">
        <f>VLOOKUP($C312,Banco!$A$3:$AZ$322,HLOOKUP(M$2,Banco!$A$1:$AZ$2,2,FALSE),FALSE)</f>
        <v>0.86380000000000001</v>
      </c>
      <c r="N312" s="28">
        <f>VLOOKUP($C312,Banco!$A$3:$AZ$322,HLOOKUP(N$2,Banco!$A$1:$AZ$2,2,FALSE),FALSE)</f>
        <v>0</v>
      </c>
      <c r="O312" s="28">
        <f>VLOOKUP($C312,Banco!$A$3:$AZ$322,HLOOKUP(O$2,Banco!$A$1:$AZ$2,2,FALSE),FALSE)</f>
        <v>0</v>
      </c>
      <c r="P312" s="28">
        <f>VLOOKUP($C312,Banco!$A$3:$AZ$322,HLOOKUP(P$2,Banco!$A$1:$AZ$2,2,FALSE),FALSE)</f>
        <v>12</v>
      </c>
      <c r="Q312" s="28">
        <f>VLOOKUP($C312,Banco!$A$3:$AZ$322,HLOOKUP(Q$2,Banco!$A$1:$AZ$2,2,FALSE),FALSE)</f>
        <v>0</v>
      </c>
      <c r="R312" s="28">
        <f>VLOOKUP($C312,Banco!$A$3:$AZ$322,HLOOKUP(R$2,Banco!$A$1:$AZ$2,2,FALSE),FALSE)</f>
        <v>0</v>
      </c>
      <c r="S312" s="28">
        <f>VLOOKUP($C312,Banco!$A$3:$AZ$322,HLOOKUP(S$2,Banco!$A$1:$AZ$2,2,FALSE),FALSE)</f>
        <v>191</v>
      </c>
      <c r="T312" s="28">
        <f>VLOOKUP($C312,Banco!$A$3:$AZ$322,HLOOKUP(T$2,Banco!$A$1:$AZ$2,2,FALSE),FALSE)</f>
        <v>61</v>
      </c>
      <c r="U312" s="28" t="str">
        <f>VLOOKUP($C312,Banco!$A$3:$AZ$322,HLOOKUP(U$2,Banco!$A$1:$AZ$2,2,FALSE),FALSE)</f>
        <v>-</v>
      </c>
      <c r="V312" s="28">
        <f>VLOOKUP($C312,Banco!$A$3:$AZ$322,HLOOKUP(V$2,Banco!$A$1:$AZ$2,2,FALSE),FALSE)</f>
        <v>2</v>
      </c>
      <c r="W312" s="28">
        <f>VLOOKUP($C312,Banco!$A$3:$AZ$322,HLOOKUP(W$2,Banco!$A$1:$AZ$2,2,FALSE),FALSE)</f>
        <v>0</v>
      </c>
      <c r="X312" s="28">
        <f>VLOOKUP($C312,Banco!$A$3:$AZ$322,HLOOKUP(X$2,Banco!$A$1:$AZ$2,2,FALSE),FALSE)</f>
        <v>0</v>
      </c>
      <c r="Y312" s="84" t="str">
        <f>VLOOKUP($C312,Banco!$A$3:$AZ$322,HLOOKUP(Y$2,Banco!$A$1:$AZ$2,2,FALSE),FALSE)</f>
        <v>Ref. Balneário Camboriú</v>
      </c>
      <c r="Z312" s="84" t="str">
        <f>VLOOKUP($C312,Banco!$A$3:$AZ$322,HLOOKUP(Z$2,Banco!$A$1:$AZ$2,2,FALSE),FALSE)</f>
        <v>X</v>
      </c>
      <c r="AA312" s="84" t="str">
        <f>VLOOKUP($C312,Banco!$A$3:$AZ$322,HLOOKUP(AA$2,Banco!$A$1:$AZ$2,2,FALSE),FALSE)</f>
        <v>CAPS I</v>
      </c>
      <c r="AB312" s="84">
        <f>VLOOKUP($C312,Banco!$A$3:$AZ$322,HLOOKUP(AB$2,Banco!$A$1:$AZ$2,2,FALSE),FALSE)</f>
        <v>1</v>
      </c>
      <c r="AC312" s="84">
        <f>VLOOKUP($C312,Banco!$A$3:$AZ$322,HLOOKUP(AC$2,Banco!$A$1:$AZ$2,2,FALSE),FALSE)</f>
        <v>0</v>
      </c>
      <c r="AD312" s="84">
        <f>VLOOKUP($C312,Banco!$A$3:$AZ$322,HLOOKUP(AD$2,Banco!$A$1:$AZ$2,2,FALSE),FALSE)</f>
        <v>0</v>
      </c>
      <c r="AE312" s="84" t="str">
        <f>VLOOKUP($C312,Banco!$A$3:$AZ$322,HLOOKUP(AE$2,Banco!$A$1:$AZ$2,2,FALSE),FALSE)</f>
        <v>X</v>
      </c>
      <c r="AF312" s="84">
        <f>VLOOKUP($C312,Banco!$A$3:$AZ$322,HLOOKUP(AF$2,Banco!$A$1:$AZ$2,2,FALSE),FALSE)</f>
        <v>0</v>
      </c>
      <c r="AG312" s="84">
        <f>VLOOKUP($C312,Banco!$A$3:$AZ$322,HLOOKUP(AG$2,Banco!$A$1:$AZ$2,2,FALSE),FALSE)</f>
        <v>1</v>
      </c>
    </row>
    <row r="313" spans="1:33" ht="26.25" customHeight="1" x14ac:dyDescent="0.2">
      <c r="A313" s="410"/>
      <c r="B313" s="413"/>
      <c r="C313" s="162" t="s">
        <v>120</v>
      </c>
      <c r="D313" s="198" t="s">
        <v>481</v>
      </c>
      <c r="E313" s="25">
        <f>VLOOKUP($C313,Banco!$A$3:$AZ$322,HLOOKUP(E$2,Banco!$A$1:$AZ$2,2,FALSE),FALSE)</f>
        <v>14184</v>
      </c>
      <c r="F313" s="25">
        <f>VLOOKUP($C313,Banco!$A$3:$AZ$322,HLOOKUP(F$2,Banco!$A$1:$AZ$2,2,FALSE),FALSE)</f>
        <v>20700</v>
      </c>
      <c r="G313" s="25">
        <f>VLOOKUP($C313,Banco!$A$3:$AZ$322,HLOOKUP(G$2,Banco!$A$1:$AZ$2,2,FALSE),FALSE)</f>
        <v>14184</v>
      </c>
      <c r="H313" s="115">
        <f>VLOOKUP($C313,Banco!$A$3:$AZ$322,HLOOKUP(H$2,Banco!$A$1:$AZ$2,2,FALSE),FALSE)</f>
        <v>1</v>
      </c>
      <c r="I313" s="25">
        <f>VLOOKUP($C313,Banco!$A$3:$AZ$322,HLOOKUP(I$2,Banco!$A$1:$AZ$2,2,FALSE),FALSE)</f>
        <v>7</v>
      </c>
      <c r="J313" s="25">
        <f>VLOOKUP($C313,Banco!$A$3:$AZ$322,HLOOKUP(J$2,Banco!$A$1:$AZ$2,2,FALSE),FALSE)</f>
        <v>6</v>
      </c>
      <c r="K313" s="25">
        <f>VLOOKUP($C313,Banco!$A$3:$AZ$322,HLOOKUP(K$2,Banco!$A$1:$AZ$2,2,FALSE),FALSE)</f>
        <v>5</v>
      </c>
      <c r="L313" s="25">
        <f>VLOOKUP($C313,Banco!$A$3:$AZ$322,HLOOKUP(L$2,Banco!$A$1:$AZ$2,2,FALSE),FALSE)</f>
        <v>0</v>
      </c>
      <c r="M313" s="115">
        <f>VLOOKUP($C313,Banco!$A$3:$AZ$322,HLOOKUP(M$2,Banco!$A$1:$AZ$2,2,FALSE),FALSE)</f>
        <v>1</v>
      </c>
      <c r="N313" s="25">
        <f>VLOOKUP($C313,Banco!$A$3:$AZ$322,HLOOKUP(N$2,Banco!$A$1:$AZ$2,2,FALSE),FALSE)</f>
        <v>0</v>
      </c>
      <c r="O313" s="25">
        <f>VLOOKUP($C313,Banco!$A$3:$AZ$322,HLOOKUP(O$2,Banco!$A$1:$AZ$2,2,FALSE),FALSE)</f>
        <v>0</v>
      </c>
      <c r="P313" s="25">
        <f>VLOOKUP($C313,Banco!$A$3:$AZ$322,HLOOKUP(P$2,Banco!$A$1:$AZ$2,2,FALSE),FALSE)</f>
        <v>4</v>
      </c>
      <c r="Q313" s="25">
        <f>VLOOKUP($C313,Banco!$A$3:$AZ$322,HLOOKUP(Q$2,Banco!$A$1:$AZ$2,2,FALSE),FALSE)</f>
        <v>0</v>
      </c>
      <c r="R313" s="25">
        <f>VLOOKUP($C313,Banco!$A$3:$AZ$322,HLOOKUP(R$2,Banco!$A$1:$AZ$2,2,FALSE),FALSE)</f>
        <v>0</v>
      </c>
      <c r="S313" s="25">
        <f>VLOOKUP($C313,Banco!$A$3:$AZ$322,HLOOKUP(S$2,Banco!$A$1:$AZ$2,2,FALSE),FALSE)</f>
        <v>34</v>
      </c>
      <c r="T313" s="25">
        <f>VLOOKUP($C313,Banco!$A$3:$AZ$322,HLOOKUP(T$2,Banco!$A$1:$AZ$2,2,FALSE),FALSE)</f>
        <v>21</v>
      </c>
      <c r="U313" s="25" t="str">
        <f>VLOOKUP($C313,Banco!$A$3:$AZ$322,HLOOKUP(U$2,Banco!$A$1:$AZ$2,2,FALSE),FALSE)</f>
        <v>-</v>
      </c>
      <c r="V313" s="25">
        <f>VLOOKUP($C313,Banco!$A$3:$AZ$322,HLOOKUP(V$2,Banco!$A$1:$AZ$2,2,FALSE),FALSE)</f>
        <v>1</v>
      </c>
      <c r="W313" s="25">
        <f>VLOOKUP($C313,Banco!$A$3:$AZ$322,HLOOKUP(W$2,Banco!$A$1:$AZ$2,2,FALSE),FALSE)</f>
        <v>0</v>
      </c>
      <c r="X313" s="25">
        <f>VLOOKUP($C313,Banco!$A$3:$AZ$322,HLOOKUP(X$2,Banco!$A$1:$AZ$2,2,FALSE),FALSE)</f>
        <v>0</v>
      </c>
      <c r="Y313" s="79" t="str">
        <f>VLOOKUP($C313,Banco!$A$3:$AZ$322,HLOOKUP(Y$2,Banco!$A$1:$AZ$2,2,FALSE),FALSE)</f>
        <v>Ref. Univali</v>
      </c>
      <c r="Z313" s="79">
        <f>VLOOKUP($C313,Banco!$A$3:$AZ$322,HLOOKUP(Z$2,Banco!$A$1:$AZ$2,2,FALSE),FALSE)</f>
        <v>0</v>
      </c>
      <c r="AA313" s="79" t="str">
        <f>VLOOKUP($C313,Banco!$A$3:$AZ$322,HLOOKUP(AA$2,Banco!$A$1:$AZ$2,2,FALSE),FALSE)</f>
        <v>Encaminha p/ Gaspar</v>
      </c>
      <c r="AB313" s="79">
        <f>VLOOKUP($C313,Banco!$A$3:$AZ$322,HLOOKUP(AB$2,Banco!$A$1:$AZ$2,2,FALSE),FALSE)</f>
        <v>1</v>
      </c>
      <c r="AC313" s="79">
        <f>VLOOKUP($C313,Banco!$A$3:$AZ$322,HLOOKUP(AC$2,Banco!$A$1:$AZ$2,2,FALSE),FALSE)</f>
        <v>1</v>
      </c>
      <c r="AD313" s="79">
        <f>VLOOKUP($C313,Banco!$A$3:$AZ$322,HLOOKUP(AD$2,Banco!$A$1:$AZ$2,2,FALSE),FALSE)</f>
        <v>0</v>
      </c>
      <c r="AE313" s="79" t="str">
        <f>VLOOKUP($C313,Banco!$A$3:$AZ$322,HLOOKUP(AE$2,Banco!$A$1:$AZ$2,2,FALSE),FALSE)</f>
        <v>X</v>
      </c>
      <c r="AF313" s="79">
        <f>VLOOKUP($C313,Banco!$A$3:$AZ$322,HLOOKUP(AF$2,Banco!$A$1:$AZ$2,2,FALSE),FALSE)</f>
        <v>0</v>
      </c>
      <c r="AG313" s="79">
        <f>VLOOKUP($C313,Banco!$A$3:$AZ$322,HLOOKUP(AG$2,Banco!$A$1:$AZ$2,2,FALSE),FALSE)</f>
        <v>0</v>
      </c>
    </row>
    <row r="314" spans="1:33" ht="25.5" x14ac:dyDescent="0.2">
      <c r="A314" s="410"/>
      <c r="B314" s="413"/>
      <c r="C314" s="169" t="s">
        <v>136</v>
      </c>
      <c r="D314" s="198" t="s">
        <v>482</v>
      </c>
      <c r="E314" s="28">
        <f>VLOOKUP($C314,Banco!$A$3:$AZ$322,HLOOKUP(E$2,Banco!$A$1:$AZ$2,2,FALSE),FALSE)</f>
        <v>219536</v>
      </c>
      <c r="F314" s="28">
        <f>VLOOKUP($C314,Banco!$A$3:$AZ$322,HLOOKUP(F$2,Banco!$A$1:$AZ$2,2,FALSE),FALSE)</f>
        <v>189750</v>
      </c>
      <c r="G314" s="28">
        <f>VLOOKUP($C314,Banco!$A$3:$AZ$322,HLOOKUP(G$2,Banco!$A$1:$AZ$2,2,FALSE),FALSE)</f>
        <v>189750</v>
      </c>
      <c r="H314" s="125">
        <f>VLOOKUP($C314,Banco!$A$3:$AZ$322,HLOOKUP(H$2,Banco!$A$1:$AZ$2,2,FALSE),FALSE)</f>
        <v>0.86432293564608997</v>
      </c>
      <c r="I314" s="28">
        <f>VLOOKUP($C314,Banco!$A$3:$AZ$322,HLOOKUP(I$2,Banco!$A$1:$AZ$2,2,FALSE),FALSE)</f>
        <v>104</v>
      </c>
      <c r="J314" s="28">
        <f>VLOOKUP($C314,Banco!$A$3:$AZ$322,HLOOKUP(J$2,Banco!$A$1:$AZ$2,2,FALSE),FALSE)</f>
        <v>55</v>
      </c>
      <c r="K314" s="28">
        <f>VLOOKUP($C314,Banco!$A$3:$AZ$322,HLOOKUP(K$2,Banco!$A$1:$AZ$2,2,FALSE),FALSE)</f>
        <v>5</v>
      </c>
      <c r="L314" s="28">
        <f>VLOOKUP($C314,Banco!$A$3:$AZ$322,HLOOKUP(L$2,Banco!$A$1:$AZ$2,2,FALSE),FALSE)</f>
        <v>0</v>
      </c>
      <c r="M314" s="125">
        <f>VLOOKUP($C314,Banco!$A$3:$AZ$322,HLOOKUP(M$2,Banco!$A$1:$AZ$2,2,FALSE),FALSE)</f>
        <v>1</v>
      </c>
      <c r="N314" s="28">
        <f>VLOOKUP($C314,Banco!$A$3:$AZ$322,HLOOKUP(N$2,Banco!$A$1:$AZ$2,2,FALSE),FALSE)</f>
        <v>0</v>
      </c>
      <c r="O314" s="28">
        <f>VLOOKUP($C314,Banco!$A$3:$AZ$322,HLOOKUP(O$2,Banco!$A$1:$AZ$2,2,FALSE),FALSE)</f>
        <v>0</v>
      </c>
      <c r="P314" s="28">
        <f>VLOOKUP($C314,Banco!$A$3:$AZ$322,HLOOKUP(P$2,Banco!$A$1:$AZ$2,2,FALSE),FALSE)</f>
        <v>38</v>
      </c>
      <c r="Q314" s="28">
        <f>VLOOKUP($C314,Banco!$A$3:$AZ$322,HLOOKUP(Q$2,Banco!$A$1:$AZ$2,2,FALSE),FALSE)</f>
        <v>0</v>
      </c>
      <c r="R314" s="28">
        <f>VLOOKUP($C314,Banco!$A$3:$AZ$322,HLOOKUP(R$2,Banco!$A$1:$AZ$2,2,FALSE),FALSE)</f>
        <v>0</v>
      </c>
      <c r="S314" s="28">
        <f>VLOOKUP($C314,Banco!$A$3:$AZ$322,HLOOKUP(S$2,Banco!$A$1:$AZ$2,2,FALSE),FALSE)</f>
        <v>522</v>
      </c>
      <c r="T314" s="28">
        <f>VLOOKUP($C314,Banco!$A$3:$AZ$322,HLOOKUP(T$2,Banco!$A$1:$AZ$2,2,FALSE),FALSE)</f>
        <v>305</v>
      </c>
      <c r="U314" s="28" t="str">
        <f>VLOOKUP($C314,Banco!$A$3:$AZ$322,HLOOKUP(U$2,Banco!$A$1:$AZ$2,2,FALSE),FALSE)</f>
        <v>-</v>
      </c>
      <c r="V314" s="28">
        <f>VLOOKUP($C314,Banco!$A$3:$AZ$322,HLOOKUP(V$2,Banco!$A$1:$AZ$2,2,FALSE),FALSE)</f>
        <v>1</v>
      </c>
      <c r="W314" s="28">
        <f>VLOOKUP($C314,Banco!$A$3:$AZ$322,HLOOKUP(W$2,Banco!$A$1:$AZ$2,2,FALSE),FALSE)</f>
        <v>0</v>
      </c>
      <c r="X314" s="28">
        <f>VLOOKUP($C314,Banco!$A$3:$AZ$322,HLOOKUP(X$2,Banco!$A$1:$AZ$2,2,FALSE),FALSE)</f>
        <v>0</v>
      </c>
      <c r="Y314" s="84" t="str">
        <f>VLOOKUP($C314,Banco!$A$3:$AZ$322,HLOOKUP(Y$2,Banco!$A$1:$AZ$2,2,FALSE),FALSE)</f>
        <v>Sede Itajaí e Sede Univali</v>
      </c>
      <c r="Z314" s="84" t="str">
        <f>VLOOKUP($C314,Banco!$A$3:$AZ$322,HLOOKUP(Z$2,Banco!$A$1:$AZ$2,2,FALSE),FALSE)</f>
        <v>X</v>
      </c>
      <c r="AA314" s="84" t="str">
        <f>VLOOKUP($C314,Banco!$A$3:$AZ$322,HLOOKUP(AA$2,Banco!$A$1:$AZ$2,2,FALSE),FALSE)</f>
        <v>CAPS II, CAPS i e CAPS ad</v>
      </c>
      <c r="AB314" s="84">
        <f>VLOOKUP($C314,Banco!$A$3:$AZ$322,HLOOKUP(AB$2,Banco!$A$1:$AZ$2,2,FALSE),FALSE)</f>
        <v>0</v>
      </c>
      <c r="AC314" s="84">
        <f>VLOOKUP($C314,Banco!$A$3:$AZ$322,HLOOKUP(AC$2,Banco!$A$1:$AZ$2,2,FALSE),FALSE)</f>
        <v>5</v>
      </c>
      <c r="AD314" s="84">
        <f>VLOOKUP($C314,Banco!$A$3:$AZ$322,HLOOKUP(AD$2,Banco!$A$1:$AZ$2,2,FALSE),FALSE)</f>
        <v>1</v>
      </c>
      <c r="AE314" s="84" t="str">
        <f>VLOOKUP($C314,Banco!$A$3:$AZ$322,HLOOKUP(AE$2,Banco!$A$1:$AZ$2,2,FALSE),FALSE)</f>
        <v>X</v>
      </c>
      <c r="AF314" s="84" t="str">
        <f>VLOOKUP($C314,Banco!$A$3:$AZ$322,HLOOKUP(AF$2,Banco!$A$1:$AZ$2,2,FALSE),FALSE)</f>
        <v>Mod III</v>
      </c>
      <c r="AG314" s="84">
        <f>VLOOKUP($C314,Banco!$A$3:$AZ$322,HLOOKUP(AG$2,Banco!$A$1:$AZ$2,2,FALSE),FALSE)</f>
        <v>7</v>
      </c>
    </row>
    <row r="315" spans="1:33" x14ac:dyDescent="0.2">
      <c r="A315" s="410"/>
      <c r="B315" s="413"/>
      <c r="C315" s="162" t="s">
        <v>137</v>
      </c>
      <c r="D315" s="198" t="s">
        <v>482</v>
      </c>
      <c r="E315" s="25">
        <f>VLOOKUP($C315,Banco!$A$3:$AZ$322,HLOOKUP(E$2,Banco!$A$1:$AZ$2,2,FALSE),FALSE)</f>
        <v>65312</v>
      </c>
      <c r="F315" s="25">
        <f>VLOOKUP($C315,Banco!$A$3:$AZ$322,HLOOKUP(F$2,Banco!$A$1:$AZ$2,2,FALSE),FALSE)</f>
        <v>55200</v>
      </c>
      <c r="G315" s="25">
        <f>VLOOKUP($C315,Banco!$A$3:$AZ$322,HLOOKUP(G$2,Banco!$A$1:$AZ$2,2,FALSE),FALSE)</f>
        <v>55200</v>
      </c>
      <c r="H315" s="115">
        <f>VLOOKUP($C315,Banco!$A$3:$AZ$322,HLOOKUP(H$2,Banco!$A$1:$AZ$2,2,FALSE),FALSE)</f>
        <v>0.84517393434590882</v>
      </c>
      <c r="I315" s="25">
        <f>VLOOKUP($C315,Banco!$A$3:$AZ$322,HLOOKUP(I$2,Banco!$A$1:$AZ$2,2,FALSE),FALSE)</f>
        <v>30</v>
      </c>
      <c r="J315" s="25">
        <f>VLOOKUP($C315,Banco!$A$3:$AZ$322,HLOOKUP(J$2,Banco!$A$1:$AZ$2,2,FALSE),FALSE)</f>
        <v>16</v>
      </c>
      <c r="K315" s="25">
        <f>VLOOKUP($C315,Banco!$A$3:$AZ$322,HLOOKUP(K$2,Banco!$A$1:$AZ$2,2,FALSE),FALSE)</f>
        <v>0</v>
      </c>
      <c r="L315" s="25">
        <f>VLOOKUP($C315,Banco!$A$3:$AZ$322,HLOOKUP(L$2,Banco!$A$1:$AZ$2,2,FALSE),FALSE)</f>
        <v>0</v>
      </c>
      <c r="M315" s="115">
        <f>VLOOKUP($C315,Banco!$A$3:$AZ$322,HLOOKUP(M$2,Banco!$A$1:$AZ$2,2,FALSE),FALSE)</f>
        <v>0</v>
      </c>
      <c r="N315" s="25">
        <f>VLOOKUP($C315,Banco!$A$3:$AZ$322,HLOOKUP(N$2,Banco!$A$1:$AZ$2,2,FALSE),FALSE)</f>
        <v>0</v>
      </c>
      <c r="O315" s="25">
        <f>VLOOKUP($C315,Banco!$A$3:$AZ$322,HLOOKUP(O$2,Banco!$A$1:$AZ$2,2,FALSE),FALSE)</f>
        <v>0</v>
      </c>
      <c r="P315" s="25">
        <f>VLOOKUP($C315,Banco!$A$3:$AZ$322,HLOOKUP(P$2,Banco!$A$1:$AZ$2,2,FALSE),FALSE)</f>
        <v>12</v>
      </c>
      <c r="Q315" s="25">
        <f>VLOOKUP($C315,Banco!$A$3:$AZ$322,HLOOKUP(Q$2,Banco!$A$1:$AZ$2,2,FALSE),FALSE)</f>
        <v>0</v>
      </c>
      <c r="R315" s="25">
        <f>VLOOKUP($C315,Banco!$A$3:$AZ$322,HLOOKUP(R$2,Banco!$A$1:$AZ$2,2,FALSE),FALSE)</f>
        <v>0</v>
      </c>
      <c r="S315" s="25">
        <f>VLOOKUP($C315,Banco!$A$3:$AZ$322,HLOOKUP(S$2,Banco!$A$1:$AZ$2,2,FALSE),FALSE)</f>
        <v>148</v>
      </c>
      <c r="T315" s="25">
        <f>VLOOKUP($C315,Banco!$A$3:$AZ$322,HLOOKUP(T$2,Banco!$A$1:$AZ$2,2,FALSE),FALSE)</f>
        <v>54</v>
      </c>
      <c r="U315" s="25" t="str">
        <f>VLOOKUP($C315,Banco!$A$3:$AZ$322,HLOOKUP(U$2,Banco!$A$1:$AZ$2,2,FALSE),FALSE)</f>
        <v>-</v>
      </c>
      <c r="V315" s="25">
        <f>VLOOKUP($C315,Banco!$A$3:$AZ$322,HLOOKUP(V$2,Banco!$A$1:$AZ$2,2,FALSE),FALSE)</f>
        <v>1</v>
      </c>
      <c r="W315" s="25">
        <f>VLOOKUP($C315,Banco!$A$3:$AZ$322,HLOOKUP(W$2,Banco!$A$1:$AZ$2,2,FALSE),FALSE)</f>
        <v>0</v>
      </c>
      <c r="X315" s="25">
        <f>VLOOKUP($C315,Banco!$A$3:$AZ$322,HLOOKUP(X$2,Banco!$A$1:$AZ$2,2,FALSE),FALSE)</f>
        <v>0</v>
      </c>
      <c r="Y315" s="79" t="str">
        <f>VLOOKUP($C315,Banco!$A$3:$AZ$322,HLOOKUP(Y$2,Banco!$A$1:$AZ$2,2,FALSE),FALSE)</f>
        <v>Sede Itapema</v>
      </c>
      <c r="Z315" s="79" t="str">
        <f>VLOOKUP($C315,Banco!$A$3:$AZ$322,HLOOKUP(Z$2,Banco!$A$1:$AZ$2,2,FALSE),FALSE)</f>
        <v>X</v>
      </c>
      <c r="AA315" s="79" t="str">
        <f>VLOOKUP($C315,Banco!$A$3:$AZ$322,HLOOKUP(AA$2,Banco!$A$1:$AZ$2,2,FALSE),FALSE)</f>
        <v>CAPS I</v>
      </c>
      <c r="AB315" s="79">
        <f>VLOOKUP($C315,Banco!$A$3:$AZ$322,HLOOKUP(AB$2,Banco!$A$1:$AZ$2,2,FALSE),FALSE)</f>
        <v>1</v>
      </c>
      <c r="AC315" s="79">
        <f>VLOOKUP($C315,Banco!$A$3:$AZ$322,HLOOKUP(AC$2,Banco!$A$1:$AZ$2,2,FALSE),FALSE)</f>
        <v>14</v>
      </c>
      <c r="AD315" s="79">
        <f>VLOOKUP($C315,Banco!$A$3:$AZ$322,HLOOKUP(AD$2,Banco!$A$1:$AZ$2,2,FALSE),FALSE)</f>
        <v>0</v>
      </c>
      <c r="AE315" s="79" t="str">
        <f>VLOOKUP($C315,Banco!$A$3:$AZ$322,HLOOKUP(AE$2,Banco!$A$1:$AZ$2,2,FALSE),FALSE)</f>
        <v>X</v>
      </c>
      <c r="AF315" s="79">
        <f>VLOOKUP($C315,Banco!$A$3:$AZ$322,HLOOKUP(AF$2,Banco!$A$1:$AZ$2,2,FALSE),FALSE)</f>
        <v>0</v>
      </c>
      <c r="AG315" s="79">
        <f>VLOOKUP($C315,Banco!$A$3:$AZ$322,HLOOKUP(AG$2,Banco!$A$1:$AZ$2,2,FALSE),FALSE)</f>
        <v>0</v>
      </c>
    </row>
    <row r="316" spans="1:33" ht="39" customHeight="1" x14ac:dyDescent="0.2">
      <c r="A316" s="410"/>
      <c r="B316" s="413"/>
      <c r="C316" s="169" t="s">
        <v>160</v>
      </c>
      <c r="D316" s="198" t="s">
        <v>481</v>
      </c>
      <c r="E316" s="28">
        <f>VLOOKUP($C316,Banco!$A$3:$AZ$322,HLOOKUP(E$2,Banco!$A$1:$AZ$2,2,FALSE),FALSE)</f>
        <v>12859</v>
      </c>
      <c r="F316" s="28">
        <f>VLOOKUP($C316,Banco!$A$3:$AZ$322,HLOOKUP(F$2,Banco!$A$1:$AZ$2,2,FALSE),FALSE)</f>
        <v>13800</v>
      </c>
      <c r="G316" s="28">
        <f>VLOOKUP($C316,Banco!$A$3:$AZ$322,HLOOKUP(G$2,Banco!$A$1:$AZ$2,2,FALSE),FALSE)</f>
        <v>12859</v>
      </c>
      <c r="H316" s="125">
        <f>VLOOKUP($C316,Banco!$A$3:$AZ$322,HLOOKUP(H$2,Banco!$A$1:$AZ$2,2,FALSE),FALSE)</f>
        <v>1</v>
      </c>
      <c r="I316" s="28">
        <f>VLOOKUP($C316,Banco!$A$3:$AZ$322,HLOOKUP(I$2,Banco!$A$1:$AZ$2,2,FALSE),FALSE)</f>
        <v>6</v>
      </c>
      <c r="J316" s="28">
        <f>VLOOKUP($C316,Banco!$A$3:$AZ$322,HLOOKUP(J$2,Banco!$A$1:$AZ$2,2,FALSE),FALSE)</f>
        <v>4</v>
      </c>
      <c r="K316" s="28">
        <f>VLOOKUP($C316,Banco!$A$3:$AZ$322,HLOOKUP(K$2,Banco!$A$1:$AZ$2,2,FALSE),FALSE)</f>
        <v>4</v>
      </c>
      <c r="L316" s="28">
        <f>VLOOKUP($C316,Banco!$A$3:$AZ$322,HLOOKUP(L$2,Banco!$A$1:$AZ$2,2,FALSE),FALSE)</f>
        <v>0</v>
      </c>
      <c r="M316" s="125">
        <f>VLOOKUP($C316,Banco!$A$3:$AZ$322,HLOOKUP(M$2,Banco!$A$1:$AZ$2,2,FALSE),FALSE)</f>
        <v>1</v>
      </c>
      <c r="N316" s="28">
        <f>VLOOKUP($C316,Banco!$A$3:$AZ$322,HLOOKUP(N$2,Banco!$A$1:$AZ$2,2,FALSE),FALSE)</f>
        <v>0</v>
      </c>
      <c r="O316" s="28">
        <f>VLOOKUP($C316,Banco!$A$3:$AZ$322,HLOOKUP(O$2,Banco!$A$1:$AZ$2,2,FALSE),FALSE)</f>
        <v>0</v>
      </c>
      <c r="P316" s="28">
        <f>VLOOKUP($C316,Banco!$A$3:$AZ$322,HLOOKUP(P$2,Banco!$A$1:$AZ$2,2,FALSE),FALSE)</f>
        <v>4</v>
      </c>
      <c r="Q316" s="28">
        <f>VLOOKUP($C316,Banco!$A$3:$AZ$322,HLOOKUP(Q$2,Banco!$A$1:$AZ$2,2,FALSE),FALSE)</f>
        <v>0</v>
      </c>
      <c r="R316" s="28">
        <f>VLOOKUP($C316,Banco!$A$3:$AZ$322,HLOOKUP(R$2,Banco!$A$1:$AZ$2,2,FALSE),FALSE)</f>
        <v>0</v>
      </c>
      <c r="S316" s="28">
        <f>VLOOKUP($C316,Banco!$A$3:$AZ$322,HLOOKUP(S$2,Banco!$A$1:$AZ$2,2,FALSE),FALSE)</f>
        <v>30</v>
      </c>
      <c r="T316" s="28">
        <f>VLOOKUP($C316,Banco!$A$3:$AZ$322,HLOOKUP(T$2,Banco!$A$1:$AZ$2,2,FALSE),FALSE)</f>
        <v>26</v>
      </c>
      <c r="U316" s="28" t="str">
        <f>VLOOKUP($C316,Banco!$A$3:$AZ$322,HLOOKUP(U$2,Banco!$A$1:$AZ$2,2,FALSE),FALSE)</f>
        <v>-</v>
      </c>
      <c r="V316" s="28">
        <f>VLOOKUP($C316,Banco!$A$3:$AZ$322,HLOOKUP(V$2,Banco!$A$1:$AZ$2,2,FALSE),FALSE)</f>
        <v>0</v>
      </c>
      <c r="W316" s="28">
        <f>VLOOKUP($C316,Banco!$A$3:$AZ$322,HLOOKUP(W$2,Banco!$A$1:$AZ$2,2,FALSE),FALSE)</f>
        <v>1</v>
      </c>
      <c r="X316" s="28">
        <f>VLOOKUP($C316,Banco!$A$3:$AZ$322,HLOOKUP(X$2,Banco!$A$1:$AZ$2,2,FALSE),FALSE)</f>
        <v>0</v>
      </c>
      <c r="Y316" s="84" t="str">
        <f>VLOOKUP($C316,Banco!$A$3:$AZ$322,HLOOKUP(Y$2,Banco!$A$1:$AZ$2,2,FALSE),FALSE)</f>
        <v>Ref. Univali</v>
      </c>
      <c r="Z316" s="84">
        <f>VLOOKUP($C316,Banco!$A$3:$AZ$322,HLOOKUP(Z$2,Banco!$A$1:$AZ$2,2,FALSE),FALSE)</f>
        <v>0</v>
      </c>
      <c r="AA316" s="84" t="str">
        <f>VLOOKUP($C316,Banco!$A$3:$AZ$322,HLOOKUP(AA$2,Banco!$A$1:$AZ$2,2,FALSE),FALSE)</f>
        <v>Encaminha p/ Balneário Piçarras</v>
      </c>
      <c r="AB316" s="84">
        <f>VLOOKUP($C316,Banco!$A$3:$AZ$322,HLOOKUP(AB$2,Banco!$A$1:$AZ$2,2,FALSE),FALSE)</f>
        <v>1</v>
      </c>
      <c r="AC316" s="84">
        <f>VLOOKUP($C316,Banco!$A$3:$AZ$322,HLOOKUP(AC$2,Banco!$A$1:$AZ$2,2,FALSE),FALSE)</f>
        <v>1</v>
      </c>
      <c r="AD316" s="84">
        <f>VLOOKUP($C316,Banco!$A$3:$AZ$322,HLOOKUP(AD$2,Banco!$A$1:$AZ$2,2,FALSE),FALSE)</f>
        <v>0</v>
      </c>
      <c r="AE316" s="84" t="str">
        <f>VLOOKUP($C316,Banco!$A$3:$AZ$322,HLOOKUP(AE$2,Banco!$A$1:$AZ$2,2,FALSE),FALSE)</f>
        <v>X</v>
      </c>
      <c r="AF316" s="84">
        <f>VLOOKUP($C316,Banco!$A$3:$AZ$322,HLOOKUP(AF$2,Banco!$A$1:$AZ$2,2,FALSE),FALSE)</f>
        <v>0</v>
      </c>
      <c r="AG316" s="84">
        <f>VLOOKUP($C316,Banco!$A$3:$AZ$322,HLOOKUP(AG$2,Banco!$A$1:$AZ$2,2,FALSE),FALSE)</f>
        <v>0</v>
      </c>
    </row>
    <row r="317" spans="1:33" x14ac:dyDescent="0.2">
      <c r="A317" s="410"/>
      <c r="B317" s="413"/>
      <c r="C317" s="162" t="s">
        <v>179</v>
      </c>
      <c r="D317" s="198" t="s">
        <v>482</v>
      </c>
      <c r="E317" s="25">
        <f>VLOOKUP($C317,Banco!$A$3:$AZ$322,HLOOKUP(E$2,Banco!$A$1:$AZ$2,2,FALSE),FALSE)</f>
        <v>81475</v>
      </c>
      <c r="F317" s="25">
        <f>VLOOKUP($C317,Banco!$A$3:$AZ$322,HLOOKUP(F$2,Banco!$A$1:$AZ$2,2,FALSE),FALSE)</f>
        <v>44850</v>
      </c>
      <c r="G317" s="25">
        <f>VLOOKUP($C317,Banco!$A$3:$AZ$322,HLOOKUP(G$2,Banco!$A$1:$AZ$2,2,FALSE),FALSE)</f>
        <v>44850</v>
      </c>
      <c r="H317" s="115">
        <f>VLOOKUP($C317,Banco!$A$3:$AZ$322,HLOOKUP(H$2,Banco!$A$1:$AZ$2,2,FALSE),FALSE)</f>
        <v>0.55047560601411472</v>
      </c>
      <c r="I317" s="25">
        <f>VLOOKUP($C317,Banco!$A$3:$AZ$322,HLOOKUP(I$2,Banco!$A$1:$AZ$2,2,FALSE),FALSE)</f>
        <v>37</v>
      </c>
      <c r="J317" s="25">
        <f>VLOOKUP($C317,Banco!$A$3:$AZ$322,HLOOKUP(J$2,Banco!$A$1:$AZ$2,2,FALSE),FALSE)</f>
        <v>13</v>
      </c>
      <c r="K317" s="25">
        <f>VLOOKUP($C317,Banco!$A$3:$AZ$322,HLOOKUP(K$2,Banco!$A$1:$AZ$2,2,FALSE),FALSE)</f>
        <v>14</v>
      </c>
      <c r="L317" s="25">
        <f>VLOOKUP($C317,Banco!$A$3:$AZ$322,HLOOKUP(L$2,Banco!$A$1:$AZ$2,2,FALSE),FALSE)</f>
        <v>0</v>
      </c>
      <c r="M317" s="115">
        <f>VLOOKUP($C317,Banco!$A$3:$AZ$322,HLOOKUP(M$2,Banco!$A$1:$AZ$2,2,FALSE),FALSE)</f>
        <v>0.57750000000000001</v>
      </c>
      <c r="N317" s="25">
        <f>VLOOKUP($C317,Banco!$A$3:$AZ$322,HLOOKUP(N$2,Banco!$A$1:$AZ$2,2,FALSE),FALSE)</f>
        <v>0</v>
      </c>
      <c r="O317" s="25">
        <f>VLOOKUP($C317,Banco!$A$3:$AZ$322,HLOOKUP(O$2,Banco!$A$1:$AZ$2,2,FALSE),FALSE)</f>
        <v>0</v>
      </c>
      <c r="P317" s="25">
        <f>VLOOKUP($C317,Banco!$A$3:$AZ$322,HLOOKUP(P$2,Banco!$A$1:$AZ$2,2,FALSE),FALSE)</f>
        <v>12</v>
      </c>
      <c r="Q317" s="25">
        <f>VLOOKUP($C317,Banco!$A$3:$AZ$322,HLOOKUP(Q$2,Banco!$A$1:$AZ$2,2,FALSE),FALSE)</f>
        <v>0</v>
      </c>
      <c r="R317" s="25">
        <f>VLOOKUP($C317,Banco!$A$3:$AZ$322,HLOOKUP(R$2,Banco!$A$1:$AZ$2,2,FALSE),FALSE)</f>
        <v>0</v>
      </c>
      <c r="S317" s="25">
        <f>VLOOKUP($C317,Banco!$A$3:$AZ$322,HLOOKUP(S$2,Banco!$A$1:$AZ$2,2,FALSE),FALSE)</f>
        <v>187</v>
      </c>
      <c r="T317" s="25">
        <f>VLOOKUP($C317,Banco!$A$3:$AZ$322,HLOOKUP(T$2,Banco!$A$1:$AZ$2,2,FALSE),FALSE)</f>
        <v>59</v>
      </c>
      <c r="U317" s="25" t="str">
        <f>VLOOKUP($C317,Banco!$A$3:$AZ$322,HLOOKUP(U$2,Banco!$A$1:$AZ$2,2,FALSE),FALSE)</f>
        <v>-</v>
      </c>
      <c r="V317" s="25">
        <f>VLOOKUP($C317,Banco!$A$3:$AZ$322,HLOOKUP(V$2,Banco!$A$1:$AZ$2,2,FALSE),FALSE)</f>
        <v>1</v>
      </c>
      <c r="W317" s="25">
        <f>VLOOKUP($C317,Banco!$A$3:$AZ$322,HLOOKUP(W$2,Banco!$A$1:$AZ$2,2,FALSE),FALSE)</f>
        <v>0</v>
      </c>
      <c r="X317" s="25">
        <f>VLOOKUP($C317,Banco!$A$3:$AZ$322,HLOOKUP(X$2,Banco!$A$1:$AZ$2,2,FALSE),FALSE)</f>
        <v>0</v>
      </c>
      <c r="Y317" s="79" t="str">
        <f>VLOOKUP($C317,Banco!$A$3:$AZ$322,HLOOKUP(Y$2,Banco!$A$1:$AZ$2,2,FALSE),FALSE)</f>
        <v>Sede Navegantes</v>
      </c>
      <c r="Z317" s="79">
        <f>VLOOKUP($C317,Banco!$A$3:$AZ$322,HLOOKUP(Z$2,Banco!$A$1:$AZ$2,2,FALSE),FALSE)</f>
        <v>0</v>
      </c>
      <c r="AA317" s="79" t="str">
        <f>VLOOKUP($C317,Banco!$A$3:$AZ$322,HLOOKUP(AA$2,Banco!$A$1:$AZ$2,2,FALSE),FALSE)</f>
        <v>CAPS I</v>
      </c>
      <c r="AB317" s="79">
        <f>VLOOKUP($C317,Banco!$A$3:$AZ$322,HLOOKUP(AB$2,Banco!$A$1:$AZ$2,2,FALSE),FALSE)</f>
        <v>1</v>
      </c>
      <c r="AC317" s="79">
        <f>VLOOKUP($C317,Banco!$A$3:$AZ$322,HLOOKUP(AC$2,Banco!$A$1:$AZ$2,2,FALSE),FALSE)</f>
        <v>4</v>
      </c>
      <c r="AD317" s="79">
        <f>VLOOKUP($C317,Banco!$A$3:$AZ$322,HLOOKUP(AD$2,Banco!$A$1:$AZ$2,2,FALSE),FALSE)</f>
        <v>0</v>
      </c>
      <c r="AE317" s="79" t="str">
        <f>VLOOKUP($C317,Banco!$A$3:$AZ$322,HLOOKUP(AE$2,Banco!$A$1:$AZ$2,2,FALSE),FALSE)</f>
        <v>X</v>
      </c>
      <c r="AF317" s="79">
        <f>VLOOKUP($C317,Banco!$A$3:$AZ$322,HLOOKUP(AF$2,Banco!$A$1:$AZ$2,2,FALSE),FALSE)</f>
        <v>0</v>
      </c>
      <c r="AG317" s="79">
        <f>VLOOKUP($C317,Banco!$A$3:$AZ$322,HLOOKUP(AG$2,Banco!$A$1:$AZ$2,2,FALSE),FALSE)</f>
        <v>0</v>
      </c>
    </row>
    <row r="318" spans="1:33" x14ac:dyDescent="0.2">
      <c r="A318" s="410"/>
      <c r="B318" s="413"/>
      <c r="C318" s="169" t="s">
        <v>201</v>
      </c>
      <c r="D318" s="198" t="s">
        <v>482</v>
      </c>
      <c r="E318" s="28">
        <f>VLOOKUP($C318,Banco!$A$3:$AZ$322,HLOOKUP(E$2,Banco!$A$1:$AZ$2,2,FALSE),FALSE)</f>
        <v>32531</v>
      </c>
      <c r="F318" s="28">
        <f>VLOOKUP($C318,Banco!$A$3:$AZ$322,HLOOKUP(F$2,Banco!$A$1:$AZ$2,2,FALSE),FALSE)</f>
        <v>31050</v>
      </c>
      <c r="G318" s="28">
        <f>VLOOKUP($C318,Banco!$A$3:$AZ$322,HLOOKUP(G$2,Banco!$A$1:$AZ$2,2,FALSE),FALSE)</f>
        <v>31050</v>
      </c>
      <c r="H318" s="125">
        <f>VLOOKUP($C318,Banco!$A$3:$AZ$322,HLOOKUP(H$2,Banco!$A$1:$AZ$2,2,FALSE),FALSE)</f>
        <v>0.95447419384587007</v>
      </c>
      <c r="I318" s="28">
        <f>VLOOKUP($C318,Banco!$A$3:$AZ$322,HLOOKUP(I$2,Banco!$A$1:$AZ$2,2,FALSE),FALSE)</f>
        <v>15</v>
      </c>
      <c r="J318" s="28">
        <f>VLOOKUP($C318,Banco!$A$3:$AZ$322,HLOOKUP(J$2,Banco!$A$1:$AZ$2,2,FALSE),FALSE)</f>
        <v>9</v>
      </c>
      <c r="K318" s="28">
        <f>VLOOKUP($C318,Banco!$A$3:$AZ$322,HLOOKUP(K$2,Banco!$A$1:$AZ$2,2,FALSE),FALSE)</f>
        <v>8</v>
      </c>
      <c r="L318" s="28">
        <f>VLOOKUP($C318,Banco!$A$3:$AZ$322,HLOOKUP(L$2,Banco!$A$1:$AZ$2,2,FALSE),FALSE)</f>
        <v>0</v>
      </c>
      <c r="M318" s="125">
        <f>VLOOKUP($C318,Banco!$A$3:$AZ$322,HLOOKUP(M$2,Banco!$A$1:$AZ$2,2,FALSE),FALSE)</f>
        <v>0.82920000000000005</v>
      </c>
      <c r="N318" s="28">
        <f>VLOOKUP($C318,Banco!$A$3:$AZ$322,HLOOKUP(N$2,Banco!$A$1:$AZ$2,2,FALSE),FALSE)</f>
        <v>0</v>
      </c>
      <c r="O318" s="28">
        <f>VLOOKUP($C318,Banco!$A$3:$AZ$322,HLOOKUP(O$2,Banco!$A$1:$AZ$2,2,FALSE),FALSE)</f>
        <v>0</v>
      </c>
      <c r="P318" s="28">
        <f>VLOOKUP($C318,Banco!$A$3:$AZ$322,HLOOKUP(P$2,Banco!$A$1:$AZ$2,2,FALSE),FALSE)</f>
        <v>6</v>
      </c>
      <c r="Q318" s="28">
        <f>VLOOKUP($C318,Banco!$A$3:$AZ$322,HLOOKUP(Q$2,Banco!$A$1:$AZ$2,2,FALSE),FALSE)</f>
        <v>0</v>
      </c>
      <c r="R318" s="28">
        <f>VLOOKUP($C318,Banco!$A$3:$AZ$322,HLOOKUP(R$2,Banco!$A$1:$AZ$2,2,FALSE),FALSE)</f>
        <v>0</v>
      </c>
      <c r="S318" s="28">
        <f>VLOOKUP($C318,Banco!$A$3:$AZ$322,HLOOKUP(S$2,Banco!$A$1:$AZ$2,2,FALSE),FALSE)</f>
        <v>76</v>
      </c>
      <c r="T318" s="28">
        <f>VLOOKUP($C318,Banco!$A$3:$AZ$322,HLOOKUP(T$2,Banco!$A$1:$AZ$2,2,FALSE),FALSE)</f>
        <v>40</v>
      </c>
      <c r="U318" s="28" t="str">
        <f>VLOOKUP($C318,Banco!$A$3:$AZ$322,HLOOKUP(U$2,Banco!$A$1:$AZ$2,2,FALSE),FALSE)</f>
        <v>-</v>
      </c>
      <c r="V318" s="28">
        <f>VLOOKUP($C318,Banco!$A$3:$AZ$322,HLOOKUP(V$2,Banco!$A$1:$AZ$2,2,FALSE),FALSE)</f>
        <v>1</v>
      </c>
      <c r="W318" s="28">
        <f>VLOOKUP($C318,Banco!$A$3:$AZ$322,HLOOKUP(W$2,Banco!$A$1:$AZ$2,2,FALSE),FALSE)</f>
        <v>0</v>
      </c>
      <c r="X318" s="28">
        <f>VLOOKUP($C318,Banco!$A$3:$AZ$322,HLOOKUP(X$2,Banco!$A$1:$AZ$2,2,FALSE),FALSE)</f>
        <v>0</v>
      </c>
      <c r="Y318" s="84" t="str">
        <f>VLOOKUP($C318,Banco!$A$3:$AZ$322,HLOOKUP(Y$2,Banco!$A$1:$AZ$2,2,FALSE),FALSE)</f>
        <v>Ref. Navegantes</v>
      </c>
      <c r="Z318" s="84" t="str">
        <f>VLOOKUP($C318,Banco!$A$3:$AZ$322,HLOOKUP(Z$2,Banco!$A$1:$AZ$2,2,FALSE),FALSE)</f>
        <v>X</v>
      </c>
      <c r="AA318" s="84" t="str">
        <f>VLOOKUP($C318,Banco!$A$3:$AZ$322,HLOOKUP(AA$2,Banco!$A$1:$AZ$2,2,FALSE),FALSE)</f>
        <v>-</v>
      </c>
      <c r="AB318" s="84">
        <f>VLOOKUP($C318,Banco!$A$3:$AZ$322,HLOOKUP(AB$2,Banco!$A$1:$AZ$2,2,FALSE),FALSE)</f>
        <v>1</v>
      </c>
      <c r="AC318" s="84">
        <f>VLOOKUP($C318,Banco!$A$3:$AZ$322,HLOOKUP(AC$2,Banco!$A$1:$AZ$2,2,FALSE),FALSE)</f>
        <v>2</v>
      </c>
      <c r="AD318" s="84">
        <f>VLOOKUP($C318,Banco!$A$3:$AZ$322,HLOOKUP(AD$2,Banco!$A$1:$AZ$2,2,FALSE),FALSE)</f>
        <v>0</v>
      </c>
      <c r="AE318" s="84" t="str">
        <f>VLOOKUP($C318,Banco!$A$3:$AZ$322,HLOOKUP(AE$2,Banco!$A$1:$AZ$2,2,FALSE),FALSE)</f>
        <v>X</v>
      </c>
      <c r="AF318" s="84">
        <f>VLOOKUP($C318,Banco!$A$3:$AZ$322,HLOOKUP(AF$2,Banco!$A$1:$AZ$2,2,FALSE),FALSE)</f>
        <v>0</v>
      </c>
      <c r="AG318" s="84">
        <f>VLOOKUP($C318,Banco!$A$3:$AZ$322,HLOOKUP(AG$2,Banco!$A$1:$AZ$2,2,FALSE),FALSE)</f>
        <v>0</v>
      </c>
    </row>
    <row r="319" spans="1:33" ht="26.25" thickBot="1" x14ac:dyDescent="0.25">
      <c r="A319" s="410"/>
      <c r="B319" s="413"/>
      <c r="C319" s="168" t="s">
        <v>212</v>
      </c>
      <c r="D319" s="198" t="s">
        <v>482</v>
      </c>
      <c r="E319" s="27">
        <f>VLOOKUP($C319,Banco!$A$3:$AZ$322,HLOOKUP(E$2,Banco!$A$1:$AZ$2,2,FALSE),FALSE)</f>
        <v>21388</v>
      </c>
      <c r="F319" s="27">
        <f>VLOOKUP($C319,Banco!$A$3:$AZ$322,HLOOKUP(F$2,Banco!$A$1:$AZ$2,2,FALSE),FALSE)</f>
        <v>31050</v>
      </c>
      <c r="G319" s="27">
        <f>VLOOKUP($C319,Banco!$A$3:$AZ$322,HLOOKUP(G$2,Banco!$A$1:$AZ$2,2,FALSE),FALSE)</f>
        <v>21388</v>
      </c>
      <c r="H319" s="128">
        <f>VLOOKUP($C319,Banco!$A$3:$AZ$322,HLOOKUP(H$2,Banco!$A$1:$AZ$2,2,FALSE),FALSE)</f>
        <v>1</v>
      </c>
      <c r="I319" s="27">
        <f>VLOOKUP($C319,Banco!$A$3:$AZ$322,HLOOKUP(I$2,Banco!$A$1:$AZ$2,2,FALSE),FALSE)</f>
        <v>10</v>
      </c>
      <c r="J319" s="27">
        <f>VLOOKUP($C319,Banco!$A$3:$AZ$322,HLOOKUP(J$2,Banco!$A$1:$AZ$2,2,FALSE),FALSE)</f>
        <v>9</v>
      </c>
      <c r="K319" s="27">
        <f>VLOOKUP($C319,Banco!$A$3:$AZ$322,HLOOKUP(K$2,Banco!$A$1:$AZ$2,2,FALSE),FALSE)</f>
        <v>8</v>
      </c>
      <c r="L319" s="27">
        <f>VLOOKUP($C319,Banco!$A$3:$AZ$322,HLOOKUP(L$2,Banco!$A$1:$AZ$2,2,FALSE),FALSE)</f>
        <v>0</v>
      </c>
      <c r="M319" s="128">
        <f>VLOOKUP($C319,Banco!$A$3:$AZ$322,HLOOKUP(M$2,Banco!$A$1:$AZ$2,2,FALSE),FALSE)</f>
        <v>1</v>
      </c>
      <c r="N319" s="27">
        <f>VLOOKUP($C319,Banco!$A$3:$AZ$322,HLOOKUP(N$2,Banco!$A$1:$AZ$2,2,FALSE),FALSE)</f>
        <v>0</v>
      </c>
      <c r="O319" s="27">
        <f>VLOOKUP($C319,Banco!$A$3:$AZ$322,HLOOKUP(O$2,Banco!$A$1:$AZ$2,2,FALSE),FALSE)</f>
        <v>0</v>
      </c>
      <c r="P319" s="27">
        <f>VLOOKUP($C319,Banco!$A$3:$AZ$322,HLOOKUP(P$2,Banco!$A$1:$AZ$2,2,FALSE),FALSE)</f>
        <v>1</v>
      </c>
      <c r="Q319" s="27">
        <f>VLOOKUP($C319,Banco!$A$3:$AZ$322,HLOOKUP(Q$2,Banco!$A$1:$AZ$2,2,FALSE),FALSE)</f>
        <v>1</v>
      </c>
      <c r="R319" s="27">
        <f>VLOOKUP($C319,Banco!$A$3:$AZ$322,HLOOKUP(R$2,Banco!$A$1:$AZ$2,2,FALSE),FALSE)</f>
        <v>1</v>
      </c>
      <c r="S319" s="27">
        <f>VLOOKUP($C319,Banco!$A$3:$AZ$322,HLOOKUP(S$2,Banco!$A$1:$AZ$2,2,FALSE),FALSE)</f>
        <v>49</v>
      </c>
      <c r="T319" s="27">
        <f>VLOOKUP($C319,Banco!$A$3:$AZ$322,HLOOKUP(T$2,Banco!$A$1:$AZ$2,2,FALSE),FALSE)</f>
        <v>33</v>
      </c>
      <c r="U319" s="27" t="str">
        <f>VLOOKUP($C319,Banco!$A$3:$AZ$322,HLOOKUP(U$2,Banco!$A$1:$AZ$2,2,FALSE),FALSE)</f>
        <v>-</v>
      </c>
      <c r="V319" s="27">
        <f>VLOOKUP($C319,Banco!$A$3:$AZ$322,HLOOKUP(V$2,Banco!$A$1:$AZ$2,2,FALSE),FALSE)</f>
        <v>1</v>
      </c>
      <c r="W319" s="27">
        <f>VLOOKUP($C319,Banco!$A$3:$AZ$322,HLOOKUP(W$2,Banco!$A$1:$AZ$2,2,FALSE),FALSE)</f>
        <v>0</v>
      </c>
      <c r="X319" s="27">
        <f>VLOOKUP($C319,Banco!$A$3:$AZ$322,HLOOKUP(X$2,Banco!$A$1:$AZ$2,2,FALSE),FALSE)</f>
        <v>0</v>
      </c>
      <c r="Y319" s="72" t="str">
        <f>VLOOKUP($C319,Banco!$A$3:$AZ$322,HLOOKUP(Y$2,Banco!$A$1:$AZ$2,2,FALSE),FALSE)</f>
        <v>Ref. Balneário Camboriu e Ref. Itapema</v>
      </c>
      <c r="Z319" s="72">
        <f>VLOOKUP($C319,Banco!$A$3:$AZ$322,HLOOKUP(Z$2,Banco!$A$1:$AZ$2,2,FALSE),FALSE)</f>
        <v>0</v>
      </c>
      <c r="AA319" s="72" t="str">
        <f>VLOOKUP($C319,Banco!$A$3:$AZ$322,HLOOKUP(AA$2,Banco!$A$1:$AZ$2,2,FALSE),FALSE)</f>
        <v>-</v>
      </c>
      <c r="AB319" s="72">
        <f>VLOOKUP($C319,Banco!$A$3:$AZ$322,HLOOKUP(AB$2,Banco!$A$1:$AZ$2,2,FALSE),FALSE)</f>
        <v>0</v>
      </c>
      <c r="AC319" s="72">
        <f>VLOOKUP($C319,Banco!$A$3:$AZ$322,HLOOKUP(AC$2,Banco!$A$1:$AZ$2,2,FALSE),FALSE)</f>
        <v>11</v>
      </c>
      <c r="AD319" s="72">
        <f>VLOOKUP($C319,Banco!$A$3:$AZ$322,HLOOKUP(AD$2,Banco!$A$1:$AZ$2,2,FALSE),FALSE)</f>
        <v>0</v>
      </c>
      <c r="AE319" s="72" t="str">
        <f>VLOOKUP($C319,Banco!$A$3:$AZ$322,HLOOKUP(AE$2,Banco!$A$1:$AZ$2,2,FALSE),FALSE)</f>
        <v>X</v>
      </c>
      <c r="AF319" s="72">
        <f>VLOOKUP($C319,Banco!$A$3:$AZ$322,HLOOKUP(AF$2,Banco!$A$1:$AZ$2,2,FALSE),FALSE)</f>
        <v>0</v>
      </c>
      <c r="AG319" s="72">
        <f>VLOOKUP($C319,Banco!$A$3:$AZ$322,HLOOKUP(AG$2,Banco!$A$1:$AZ$2,2,FALSE),FALSE)</f>
        <v>0</v>
      </c>
    </row>
    <row r="320" spans="1:33" ht="13.5" thickBot="1" x14ac:dyDescent="0.25">
      <c r="A320" s="410"/>
      <c r="B320" s="414"/>
      <c r="C320" s="408" t="s">
        <v>385</v>
      </c>
      <c r="D320" s="408"/>
      <c r="E320" s="41">
        <f t="shared" ref="E320:AE320" si="90">IF(COUNTIFS(E309:E319,"*Mod*"),COUNTIFS(E309:E319,"*Mod*"),IF(COUNTIFS(E309:E319,"X"),COUNTIFS(E309:E319,"X"),IF(COUNTIFS(E309:E319,"*CAPS*"),((LEN(CONCATENATE(E309,E310,E311,E312,E313,E314,E315,E316,E317,E318,E319))-LEN(SUBSTITUTE(CONCATENATE(E309,E310,E311,E312,E313,E314,E315,E316,E317,E318,E319),"CAPS","")))/4)+((LEN(CONCATENATE(E309,E310,E311,E312,E313,E314,E315,E316,E317,E318,E319))-LEN(SUBSTITUTE(CONCATENATE(E309,E310,E311,E312,E313,E314,E315,E316,E317,E318,E319),"2","")))/1),IF(COUNTIFS(E309:E319,"*Sede*"),((LEN(CONCATENATE(E309,E310,E311,E312,E313,E314,E315,E316,E317,E318,E319))-LEN(SUBSTITUTE(CONCATENATE(E309,E310,E311,E312,E313,E314,E315,E316,E317,E318,E319),"Sede","")))/4),IF(AND(COUNTIFS(E$2,"*SB*"),COUNTIFS(E$2,"*%*")),HLOOKUP("*4&amp;7#2*",$A$2:$AT$321,(ROW(E320)-1),FALSE)/$E320,IF(AND(COUNTIFS(E$2,"*SF*"),COUNTIFS(E$2,"*%*")),HLOOKUP("*2&amp;3#9*",$A$2:$AT$321,(ROW(E320)-1),FALSE)/$E320,IF(COUNTIF(E$2,"*NASF SC*"),COUNTIFS(E309:E319,"*Mod*"),SUM(E309:E319))))))))</f>
        <v>715485</v>
      </c>
      <c r="F320" s="41">
        <f t="shared" si="90"/>
        <v>579600</v>
      </c>
      <c r="G320" s="41">
        <f t="shared" si="90"/>
        <v>553647</v>
      </c>
      <c r="H320" s="227">
        <f t="shared" si="90"/>
        <v>0.77380657875427161</v>
      </c>
      <c r="I320" s="41">
        <f t="shared" si="90"/>
        <v>333</v>
      </c>
      <c r="J320" s="41">
        <f t="shared" si="90"/>
        <v>168</v>
      </c>
      <c r="K320" s="41">
        <f t="shared" si="90"/>
        <v>63</v>
      </c>
      <c r="L320" s="41">
        <f t="shared" si="90"/>
        <v>0</v>
      </c>
      <c r="M320" s="227">
        <f t="shared" si="90"/>
        <v>0</v>
      </c>
      <c r="N320" s="41">
        <f t="shared" si="90"/>
        <v>0</v>
      </c>
      <c r="O320" s="41">
        <f t="shared" si="90"/>
        <v>0</v>
      </c>
      <c r="P320" s="41">
        <f t="shared" si="90"/>
        <v>115</v>
      </c>
      <c r="Q320" s="41">
        <f t="shared" si="90"/>
        <v>1</v>
      </c>
      <c r="R320" s="41">
        <f t="shared" si="90"/>
        <v>1</v>
      </c>
      <c r="S320" s="41">
        <f t="shared" si="90"/>
        <v>1664</v>
      </c>
      <c r="T320" s="41">
        <f t="shared" si="90"/>
        <v>749</v>
      </c>
      <c r="U320" s="41">
        <f t="shared" si="90"/>
        <v>0</v>
      </c>
      <c r="V320" s="41">
        <f t="shared" si="90"/>
        <v>10</v>
      </c>
      <c r="W320" s="41">
        <f t="shared" si="90"/>
        <v>1</v>
      </c>
      <c r="X320" s="41">
        <f t="shared" si="90"/>
        <v>0</v>
      </c>
      <c r="Y320" s="41">
        <f t="shared" si="90"/>
        <v>5</v>
      </c>
      <c r="Z320" s="41">
        <f t="shared" si="90"/>
        <v>6</v>
      </c>
      <c r="AA320" s="41">
        <f t="shared" si="90"/>
        <v>9</v>
      </c>
      <c r="AB320" s="41">
        <f t="shared" si="90"/>
        <v>7</v>
      </c>
      <c r="AC320" s="41">
        <f t="shared" si="90"/>
        <v>53</v>
      </c>
      <c r="AD320" s="41">
        <f t="shared" si="90"/>
        <v>1</v>
      </c>
      <c r="AE320" s="41">
        <f t="shared" si="90"/>
        <v>11</v>
      </c>
      <c r="AF320" s="41">
        <f>IF(COUNTIFS(AF309:AF319,"*Mod*"),COUNTIFS(AF309:AF319,"*Mod*"),IF(COUNTIFS(AF309:AF319,"X"),COUNTIFS(AF309:AF319,"X"),IF(COUNTIFS(AF309:AF319,"*CAPS*"),((LEN(CONCATENATE(AF309,AF310,AF311,AF312,AF313,AF314,AF315,AF316,AF317,AF318,AF319))-LEN(SUBSTITUTE(CONCATENATE(AF309,AF310,AF311,AF312,AF313,AF314,AF315,AF316,AF317,AF318,AF319),"CAPS","")))/4)+((LEN(CONCATENATE(AF309,AF310,AF311,AF312,AF313,AF314,AF315,AF316,AF317,AF318,AF319))-LEN(SUBSTITUTE(CONCATENATE(AF309,AF310,AF311,AF312,AF313,AF314,AF315,AF316,AF317,AF318,AF319),"2","")))/1),IF(COUNTIFS(AF309:AF319,"*Sede*"),((LEN(CONCATENATE(AF309,AF310,AF311,AF312,AF313,AF314,AF315,AF316,AF317,AF318,AF319))-LEN(SUBSTITUTE(CONCATENATE(AF309,AF310,AF311,AF312,AF313,AF314,AF315,AF316,AF317,AF318,AF319),"Sede","")))/4),IF(AND(COUNTIFS(AF$2,"*SB*"),COUNTIFS(AF$2,"*%*")),HLOOKUP("*4&amp;7#2*",$A$2:$AT$321,(ROW(AF320)-1),FALSE)/$E320,IF(AND(COUNTIFS(AF$2,"*SF*"),COUNTIFS(AF$2,"*%*")),HLOOKUP("*2&amp;3#9*",$A$2:$AT$321,(ROW(AF320)-1),FALSE)/$E320,IF(COUNTIF(AF$2,"*NASF SC*"),COUNTIFS(AF309:AF319,"*Mod*"),SUM(AF309:AF319))))))))</f>
        <v>1</v>
      </c>
      <c r="AG320" s="41">
        <f>IF(COUNTIFS(AG309:AG319,"*Mod*"),COUNTIFS(AG309:AG319,"*Mod*"),IF(COUNTIFS(AG309:AG319,"X"),COUNTIFS(AG309:AG319,"X"),IF(COUNTIFS(AG309:AG319,"*CAPS*"),((LEN(CONCATENATE(AG309,AG310,AG311,AG312,AG313,AG314,AG315,AG316,AG317,AG318,AG319))-LEN(SUBSTITUTE(CONCATENATE(AG309,AG310,AG311,AG312,AG313,AG314,AG315,AG316,AG317,AG318,AG319),"CAPS","")))/4)+((LEN(CONCATENATE(AG309,AG310,AG311,AG312,AG313,AG314,AG315,AG316,AG317,AG318,AG319))-LEN(SUBSTITUTE(CONCATENATE(AG309,AG310,AG311,AG312,AG313,AG314,AG315,AG316,AG317,AG318,AG319),"2","")))/1),IF(COUNTIFS(AG309:AG319,"*Sede*"),((LEN(CONCATENATE(AG309,AG310,AG311,AG312,AG313,AG314,AG315,AG316,AG317,AG318,AG319))-LEN(SUBSTITUTE(CONCATENATE(AG309,AG310,AG311,AG312,AG313,AG314,AG315,AG316,AG317,AG318,AG319),"Sede","")))/4),IF(AND(COUNTIFS(AG$2,"*SB*"),COUNTIFS(AG$2,"*%*")),HLOOKUP("*4&amp;7#2*",$A$2:$AT$321,(ROW(AG320)-1),FALSE)/$E320,IF(AND(COUNTIFS(AG$2,"*SF*"),COUNTIFS(AG$2,"*%*")),HLOOKUP("*2&amp;3#9*",$A$2:$AT$321,(ROW(AG320)-1),FALSE)/$E320,IF(COUNTIF(AG$2,"*NASF SC*"),COUNTIFS(AG309:AG319,"*Mod*"),SUM(AG309:AG319))))))))</f>
        <v>8</v>
      </c>
    </row>
    <row r="321" spans="1:33" ht="13.5" thickBot="1" x14ac:dyDescent="0.25">
      <c r="A321" s="411"/>
      <c r="B321" s="403" t="s">
        <v>455</v>
      </c>
      <c r="C321" s="403"/>
      <c r="D321" s="404"/>
      <c r="E321" s="42">
        <f>E320</f>
        <v>715485</v>
      </c>
      <c r="F321" s="42">
        <f t="shared" ref="F321:Y321" si="91">F320</f>
        <v>579600</v>
      </c>
      <c r="G321" s="42">
        <f t="shared" si="91"/>
        <v>553647</v>
      </c>
      <c r="H321" s="127">
        <f>G321/E321</f>
        <v>0.77380657875427161</v>
      </c>
      <c r="I321" s="42">
        <f>I320</f>
        <v>333</v>
      </c>
      <c r="J321" s="42">
        <f t="shared" si="91"/>
        <v>168</v>
      </c>
      <c r="K321" s="42">
        <f t="shared" si="91"/>
        <v>63</v>
      </c>
      <c r="L321" s="42">
        <f t="shared" si="91"/>
        <v>0</v>
      </c>
      <c r="M321" s="127">
        <f>O321/E321</f>
        <v>0</v>
      </c>
      <c r="N321" s="42">
        <f t="shared" si="91"/>
        <v>0</v>
      </c>
      <c r="O321" s="42">
        <f t="shared" si="91"/>
        <v>0</v>
      </c>
      <c r="P321" s="42">
        <f t="shared" si="91"/>
        <v>115</v>
      </c>
      <c r="Q321" s="42">
        <f t="shared" si="91"/>
        <v>1</v>
      </c>
      <c r="R321" s="42">
        <f t="shared" si="91"/>
        <v>1</v>
      </c>
      <c r="S321" s="42">
        <f t="shared" si="91"/>
        <v>1664</v>
      </c>
      <c r="T321" s="42">
        <f t="shared" si="91"/>
        <v>749</v>
      </c>
      <c r="U321" s="42">
        <f t="shared" si="91"/>
        <v>0</v>
      </c>
      <c r="V321" s="42">
        <f t="shared" si="91"/>
        <v>10</v>
      </c>
      <c r="W321" s="42">
        <f t="shared" si="91"/>
        <v>1</v>
      </c>
      <c r="X321" s="42">
        <f t="shared" si="91"/>
        <v>0</v>
      </c>
      <c r="Y321" s="75">
        <f t="shared" si="91"/>
        <v>5</v>
      </c>
      <c r="Z321" s="75">
        <f t="shared" ref="Z321:AA321" si="92">Z320</f>
        <v>6</v>
      </c>
      <c r="AA321" s="75">
        <f t="shared" si="92"/>
        <v>9</v>
      </c>
      <c r="AB321" s="75">
        <f t="shared" ref="AB321:AD321" si="93">AB320</f>
        <v>7</v>
      </c>
      <c r="AC321" s="75">
        <f t="shared" si="93"/>
        <v>53</v>
      </c>
      <c r="AD321" s="75">
        <f t="shared" si="93"/>
        <v>1</v>
      </c>
      <c r="AE321" s="75">
        <f t="shared" ref="AE321" si="94">AE320</f>
        <v>11</v>
      </c>
      <c r="AF321" s="75">
        <f t="shared" ref="AF321" si="95">AF320</f>
        <v>1</v>
      </c>
      <c r="AG321" s="75">
        <f t="shared" ref="AG321" si="96">AG320</f>
        <v>8</v>
      </c>
    </row>
    <row r="322" spans="1:33" x14ac:dyDescent="0.2">
      <c r="A322" s="49"/>
      <c r="B322" s="49"/>
      <c r="C322" s="49"/>
      <c r="D322" s="230"/>
      <c r="E322" s="48"/>
      <c r="F322" s="48"/>
      <c r="G322" s="48"/>
      <c r="H322" s="134"/>
      <c r="I322" s="48"/>
      <c r="J322" s="48"/>
      <c r="K322" s="48"/>
      <c r="L322" s="48"/>
      <c r="M322" s="134"/>
      <c r="N322" s="48"/>
      <c r="O322" s="48"/>
      <c r="P322" s="48"/>
      <c r="Q322" s="48"/>
      <c r="R322" s="48"/>
      <c r="S322" s="48"/>
      <c r="T322" s="48"/>
      <c r="U322" s="48"/>
      <c r="V322" s="48"/>
      <c r="W322" s="48"/>
      <c r="X322" s="48"/>
      <c r="Y322" s="77"/>
      <c r="Z322" s="77"/>
      <c r="AA322" s="77"/>
      <c r="AB322" s="77"/>
      <c r="AC322" s="77"/>
      <c r="AD322" s="77"/>
      <c r="AE322" s="77"/>
      <c r="AF322" s="77"/>
    </row>
    <row r="323" spans="1:33" ht="15.75" x14ac:dyDescent="0.2">
      <c r="A323" s="47"/>
      <c r="B323" s="45"/>
      <c r="C323" s="45"/>
      <c r="D323" s="230"/>
      <c r="E323" s="48"/>
      <c r="F323" s="48"/>
      <c r="G323" s="48"/>
      <c r="H323" s="134"/>
      <c r="I323" s="48"/>
      <c r="J323" s="48"/>
      <c r="K323" s="48"/>
      <c r="L323" s="48"/>
      <c r="M323" s="134"/>
      <c r="N323" s="48"/>
      <c r="O323" s="48"/>
      <c r="P323" s="48"/>
      <c r="Q323" s="48"/>
      <c r="R323" s="48"/>
      <c r="S323" s="48"/>
      <c r="T323" s="48"/>
      <c r="U323" s="48"/>
      <c r="V323" s="48"/>
      <c r="W323" s="48"/>
      <c r="X323" s="48"/>
      <c r="Y323" s="77"/>
      <c r="Z323" s="77"/>
      <c r="AA323" s="77"/>
      <c r="AB323" s="77"/>
      <c r="AC323" s="77"/>
      <c r="AD323" s="77"/>
      <c r="AE323" s="77"/>
      <c r="AF323" s="77"/>
    </row>
    <row r="324" spans="1:33" x14ac:dyDescent="0.2">
      <c r="A324" s="46" t="s">
        <v>306</v>
      </c>
      <c r="B324" s="95"/>
      <c r="C324" s="95"/>
      <c r="D324" s="230"/>
      <c r="E324" s="48"/>
      <c r="F324" s="48"/>
      <c r="G324" s="48"/>
      <c r="H324" s="134"/>
      <c r="I324" s="48"/>
      <c r="J324" s="48"/>
      <c r="K324" s="48"/>
      <c r="L324" s="48"/>
      <c r="M324" s="134"/>
      <c r="N324" s="48"/>
      <c r="O324" s="48"/>
      <c r="P324" s="48"/>
      <c r="Q324" s="48"/>
      <c r="R324" s="48"/>
      <c r="S324" s="48"/>
      <c r="T324" s="48"/>
      <c r="U324" s="48"/>
      <c r="V324" s="48"/>
      <c r="W324" s="48"/>
      <c r="X324" s="48"/>
      <c r="Y324" s="77"/>
      <c r="Z324" s="77"/>
      <c r="AA324" s="77"/>
      <c r="AB324" s="77"/>
      <c r="AC324" s="77"/>
      <c r="AD324" s="77"/>
      <c r="AE324" s="77"/>
      <c r="AF324" s="77"/>
    </row>
    <row r="325" spans="1:33" ht="16.5" customHeight="1" x14ac:dyDescent="0.2">
      <c r="A325" s="52" t="s">
        <v>606</v>
      </c>
      <c r="B325" s="95"/>
      <c r="C325" s="95"/>
      <c r="D325" s="230"/>
      <c r="E325" s="48"/>
      <c r="F325" s="48"/>
      <c r="G325" s="48"/>
      <c r="H325" s="134"/>
      <c r="I325" s="48"/>
      <c r="J325" s="48"/>
      <c r="K325" s="48"/>
      <c r="L325" s="48"/>
      <c r="M325" s="134"/>
      <c r="N325" s="48"/>
      <c r="O325" s="48"/>
      <c r="P325" s="48"/>
      <c r="Q325" s="48"/>
      <c r="R325" s="48"/>
      <c r="S325" s="48"/>
      <c r="T325" s="48"/>
      <c r="U325" s="48"/>
      <c r="V325" s="48"/>
      <c r="W325" s="48"/>
      <c r="X325" s="48"/>
      <c r="Y325" s="77"/>
      <c r="Z325" s="77"/>
      <c r="AA325" s="77"/>
      <c r="AB325" s="77"/>
      <c r="AC325" s="77"/>
      <c r="AD325" s="77"/>
      <c r="AE325" s="77"/>
      <c r="AF325" s="77"/>
    </row>
    <row r="326" spans="1:33" ht="3.75" customHeight="1" x14ac:dyDescent="0.2">
      <c r="A326" s="22"/>
      <c r="B326" s="22"/>
      <c r="C326" s="22"/>
      <c r="D326" s="230"/>
      <c r="E326" s="48"/>
      <c r="F326" s="48"/>
      <c r="G326" s="48"/>
      <c r="H326" s="134"/>
      <c r="I326" s="48"/>
      <c r="J326" s="48"/>
      <c r="K326" s="48"/>
      <c r="L326" s="48"/>
      <c r="M326" s="134"/>
      <c r="N326" s="48"/>
      <c r="O326" s="48"/>
      <c r="P326" s="48"/>
      <c r="Q326" s="48"/>
      <c r="R326" s="48"/>
      <c r="S326" s="48"/>
      <c r="T326" s="48"/>
      <c r="U326" s="48"/>
      <c r="V326" s="48"/>
      <c r="W326" s="48"/>
      <c r="X326" s="48"/>
      <c r="Y326" s="77"/>
      <c r="Z326" s="77"/>
      <c r="AA326" s="77"/>
      <c r="AB326" s="77"/>
      <c r="AC326" s="77"/>
      <c r="AD326" s="77"/>
      <c r="AE326" s="77"/>
      <c r="AF326" s="77"/>
    </row>
    <row r="327" spans="1:33" x14ac:dyDescent="0.2">
      <c r="A327" s="50"/>
      <c r="B327" s="49"/>
      <c r="C327" s="49"/>
      <c r="D327" s="230"/>
      <c r="E327" s="48"/>
      <c r="F327" s="48"/>
      <c r="G327" s="48"/>
      <c r="H327" s="134"/>
      <c r="I327" s="48"/>
      <c r="J327" s="48"/>
      <c r="K327" s="48"/>
      <c r="L327" s="48"/>
      <c r="M327" s="134"/>
      <c r="N327" s="48"/>
      <c r="O327" s="48"/>
      <c r="P327" s="48"/>
      <c r="Q327" s="48"/>
      <c r="R327" s="48"/>
      <c r="S327" s="48"/>
      <c r="T327" s="48"/>
      <c r="U327" s="48"/>
      <c r="V327" s="48"/>
      <c r="W327" s="48"/>
      <c r="X327" s="48"/>
      <c r="Y327" s="77"/>
      <c r="Z327" s="77"/>
      <c r="AA327" s="77"/>
      <c r="AB327" s="77"/>
      <c r="AC327" s="77"/>
      <c r="AD327" s="77"/>
      <c r="AE327" s="77"/>
      <c r="AF327" s="77"/>
    </row>
    <row r="328" spans="1:33" x14ac:dyDescent="0.2">
      <c r="A328" s="49"/>
      <c r="B328" s="49"/>
      <c r="C328" s="49"/>
      <c r="D328" s="230"/>
      <c r="E328" s="48"/>
      <c r="F328" s="48"/>
      <c r="G328" s="48"/>
      <c r="H328" s="134"/>
      <c r="I328" s="48"/>
      <c r="J328" s="48"/>
      <c r="K328" s="48"/>
      <c r="L328" s="48"/>
      <c r="M328" s="134"/>
      <c r="N328" s="48"/>
      <c r="O328" s="48"/>
      <c r="P328" s="48"/>
      <c r="Q328" s="48"/>
      <c r="R328" s="48"/>
      <c r="S328" s="48"/>
      <c r="T328" s="48"/>
      <c r="U328" s="48"/>
      <c r="V328" s="48"/>
      <c r="W328" s="48"/>
      <c r="X328" s="48"/>
      <c r="Y328" s="77"/>
      <c r="Z328" s="77"/>
      <c r="AA328" s="77"/>
      <c r="AB328" s="77"/>
      <c r="AC328" s="77"/>
      <c r="AD328" s="77"/>
      <c r="AE328" s="77"/>
      <c r="AF328" s="77"/>
    </row>
    <row r="329" spans="1:33" x14ac:dyDescent="0.2">
      <c r="A329" s="49"/>
      <c r="B329" s="49"/>
      <c r="C329" s="49"/>
      <c r="D329" s="231"/>
      <c r="E329" s="48"/>
      <c r="F329" s="48"/>
      <c r="G329" s="48"/>
      <c r="H329" s="134"/>
      <c r="I329" s="48"/>
      <c r="J329" s="48"/>
      <c r="K329" s="48"/>
      <c r="L329" s="48"/>
      <c r="M329" s="134"/>
      <c r="N329" s="48"/>
      <c r="O329" s="48"/>
      <c r="P329" s="48"/>
      <c r="Q329" s="48"/>
      <c r="R329" s="48"/>
      <c r="S329" s="48"/>
      <c r="T329" s="48"/>
      <c r="U329" s="48"/>
      <c r="V329" s="48"/>
      <c r="W329" s="48"/>
      <c r="X329" s="48"/>
      <c r="Y329" s="77"/>
      <c r="Z329" s="77"/>
      <c r="AA329" s="77"/>
      <c r="AB329" s="77"/>
      <c r="AC329" s="77"/>
      <c r="AD329" s="77"/>
      <c r="AE329" s="77"/>
      <c r="AF329" s="77"/>
    </row>
    <row r="330" spans="1:33" x14ac:dyDescent="0.2">
      <c r="A330" s="49"/>
      <c r="B330" s="49"/>
      <c r="C330" s="49"/>
      <c r="D330" s="231"/>
      <c r="E330" s="48"/>
      <c r="F330" s="48"/>
      <c r="G330" s="48"/>
      <c r="H330" s="134"/>
      <c r="I330" s="48"/>
      <c r="J330" s="48"/>
      <c r="K330" s="48"/>
      <c r="L330" s="48"/>
      <c r="M330" s="134"/>
      <c r="N330" s="48"/>
      <c r="O330" s="48"/>
      <c r="P330" s="48"/>
      <c r="Q330" s="48"/>
      <c r="R330" s="48"/>
      <c r="S330" s="48"/>
      <c r="T330" s="48"/>
      <c r="U330" s="48"/>
      <c r="V330" s="48"/>
      <c r="W330" s="48"/>
      <c r="X330" s="48"/>
      <c r="Y330" s="77"/>
      <c r="Z330" s="77"/>
      <c r="AA330" s="77"/>
      <c r="AB330" s="77"/>
      <c r="AC330" s="77"/>
      <c r="AD330" s="77"/>
      <c r="AE330" s="77"/>
      <c r="AF330" s="77"/>
    </row>
    <row r="331" spans="1:33" x14ac:dyDescent="0.2">
      <c r="A331" s="49"/>
      <c r="B331" s="49"/>
      <c r="C331" s="49"/>
      <c r="D331" s="49"/>
      <c r="E331" s="48"/>
      <c r="F331" s="48"/>
      <c r="G331" s="48"/>
      <c r="H331" s="134"/>
      <c r="I331" s="48"/>
      <c r="J331" s="48"/>
      <c r="K331" s="48"/>
      <c r="L331" s="48"/>
      <c r="M331" s="134"/>
      <c r="N331" s="48"/>
      <c r="O331" s="48"/>
      <c r="P331" s="48"/>
      <c r="Q331" s="48"/>
      <c r="R331" s="48"/>
      <c r="S331" s="48"/>
      <c r="T331" s="48"/>
      <c r="U331" s="48"/>
      <c r="V331" s="48"/>
      <c r="W331" s="48"/>
      <c r="X331" s="48"/>
      <c r="Y331" s="77"/>
      <c r="Z331" s="77"/>
      <c r="AA331" s="77"/>
      <c r="AB331" s="77"/>
      <c r="AC331" s="77"/>
      <c r="AD331" s="77"/>
      <c r="AE331" s="77"/>
      <c r="AF331" s="77"/>
    </row>
    <row r="332" spans="1:33" x14ac:dyDescent="0.2">
      <c r="A332" s="49"/>
      <c r="B332" s="49"/>
      <c r="C332" s="49"/>
      <c r="D332" s="49"/>
      <c r="E332" s="48"/>
      <c r="F332" s="48"/>
      <c r="G332" s="48"/>
      <c r="H332" s="134"/>
      <c r="I332" s="48"/>
      <c r="J332" s="48"/>
      <c r="K332" s="48"/>
      <c r="L332" s="48"/>
      <c r="M332" s="134"/>
      <c r="N332" s="48"/>
      <c r="O332" s="48"/>
      <c r="P332" s="48"/>
      <c r="Q332" s="48"/>
      <c r="R332" s="48"/>
      <c r="S332" s="48"/>
      <c r="T332" s="48"/>
      <c r="U332" s="48"/>
      <c r="V332" s="48"/>
      <c r="W332" s="48"/>
      <c r="X332" s="48"/>
      <c r="Y332" s="77"/>
      <c r="Z332" s="77"/>
      <c r="AA332" s="77"/>
      <c r="AB332" s="77"/>
      <c r="AC332" s="77"/>
      <c r="AD332" s="77"/>
      <c r="AE332" s="77"/>
      <c r="AF332" s="77"/>
    </row>
    <row r="333" spans="1:33" x14ac:dyDescent="0.2">
      <c r="A333" s="49"/>
      <c r="B333" s="49"/>
      <c r="C333" s="49"/>
      <c r="D333" s="49"/>
      <c r="E333" s="48"/>
      <c r="F333" s="48"/>
      <c r="G333" s="48"/>
      <c r="H333" s="134"/>
      <c r="I333" s="48"/>
      <c r="J333" s="48"/>
      <c r="K333" s="48"/>
      <c r="L333" s="48"/>
      <c r="M333" s="134"/>
      <c r="N333" s="48"/>
      <c r="O333" s="48"/>
      <c r="P333" s="48"/>
      <c r="Q333" s="48"/>
      <c r="R333" s="48"/>
      <c r="S333" s="48"/>
      <c r="T333" s="48"/>
      <c r="U333" s="48"/>
      <c r="V333" s="48"/>
      <c r="W333" s="48"/>
      <c r="X333" s="48"/>
      <c r="Y333" s="77"/>
      <c r="Z333" s="77"/>
      <c r="AA333" s="77"/>
      <c r="AB333" s="77"/>
      <c r="AC333" s="77"/>
      <c r="AD333" s="77"/>
      <c r="AE333" s="77"/>
      <c r="AF333" s="77"/>
    </row>
  </sheetData>
  <autoFilter ref="A2:AG321" xr:uid="{00000000-0009-0000-0000-000001000000}"/>
  <mergeCells count="48">
    <mergeCell ref="B214:D214"/>
    <mergeCell ref="C128:D128"/>
    <mergeCell ref="A110:A185"/>
    <mergeCell ref="A186:A214"/>
    <mergeCell ref="C213:D213"/>
    <mergeCell ref="C142:D142"/>
    <mergeCell ref="C163:D163"/>
    <mergeCell ref="C184:D184"/>
    <mergeCell ref="B185:D185"/>
    <mergeCell ref="C199:D199"/>
    <mergeCell ref="B143:B163"/>
    <mergeCell ref="B200:B213"/>
    <mergeCell ref="B129:B142"/>
    <mergeCell ref="B164:B184"/>
    <mergeCell ref="B186:B199"/>
    <mergeCell ref="B264:B292"/>
    <mergeCell ref="B244:B262"/>
    <mergeCell ref="C262:D262"/>
    <mergeCell ref="A264:A308"/>
    <mergeCell ref="B293:B307"/>
    <mergeCell ref="B321:D321"/>
    <mergeCell ref="A3:D3"/>
    <mergeCell ref="B263:D263"/>
    <mergeCell ref="C292:D292"/>
    <mergeCell ref="C307:D307"/>
    <mergeCell ref="B308:D308"/>
    <mergeCell ref="C320:D320"/>
    <mergeCell ref="A309:A321"/>
    <mergeCell ref="B309:B320"/>
    <mergeCell ref="C227:D227"/>
    <mergeCell ref="C243:D243"/>
    <mergeCell ref="A28:A109"/>
    <mergeCell ref="B110:B128"/>
    <mergeCell ref="A215:A263"/>
    <mergeCell ref="B215:B227"/>
    <mergeCell ref="B228:B243"/>
    <mergeCell ref="A4:A27"/>
    <mergeCell ref="B28:B58"/>
    <mergeCell ref="B87:B108"/>
    <mergeCell ref="A1:AG1"/>
    <mergeCell ref="B109:D109"/>
    <mergeCell ref="C26:D26"/>
    <mergeCell ref="B27:D27"/>
    <mergeCell ref="C58:D58"/>
    <mergeCell ref="C86:D86"/>
    <mergeCell ref="C108:D108"/>
    <mergeCell ref="B59:B86"/>
    <mergeCell ref="B4:B26"/>
  </mergeCells>
  <conditionalFormatting sqref="A322:C322 E322:AF322">
    <cfRule type="containsText" dxfId="10" priority="22" operator="containsText" text="*Séde*">
      <formula>NOT(ISERROR(SEARCH("*Séde*",A322)))</formula>
    </cfRule>
  </conditionalFormatting>
  <conditionalFormatting sqref="E3:AG321">
    <cfRule type="containsText" dxfId="9" priority="21" operator="containsText" text="SEDE">
      <formula>NOT(ISERROR(SEARCH("SEDE",E3)))</formula>
    </cfRule>
  </conditionalFormatting>
  <pageMargins left="0.511811024" right="0.511811024" top="0.78740157499999996" bottom="0.78740157499999996" header="0.31496062000000002" footer="0.31496062000000002"/>
  <pageSetup paperSize="9" orientation="portrait" r:id="rId1"/>
  <drawing r:id="rId2"/>
  <legacyDrawing r:id="rId3"/>
  <oleObjects>
    <mc:AlternateContent xmlns:mc="http://schemas.openxmlformats.org/markup-compatibility/2006">
      <mc:Choice Requires="x14">
        <oleObject progId="Word.Picture.8" shapeId="28674" r:id="rId4">
          <objectPr defaultSize="0" autoPict="0" r:id="rId5">
            <anchor moveWithCells="1" sizeWithCells="1">
              <from>
                <xdr:col>0</xdr:col>
                <xdr:colOff>57150</xdr:colOff>
                <xdr:row>0</xdr:row>
                <xdr:rowOff>0</xdr:rowOff>
              </from>
              <to>
                <xdr:col>1</xdr:col>
                <xdr:colOff>352425</xdr:colOff>
                <xdr:row>0</xdr:row>
                <xdr:rowOff>0</xdr:rowOff>
              </to>
            </anchor>
          </objectPr>
        </oleObject>
      </mc:Choice>
      <mc:Fallback>
        <oleObject progId="Word.Picture.8" shapeId="28674" r:id="rId4"/>
      </mc:Fallback>
    </mc:AlternateContent>
    <mc:AlternateContent xmlns:mc="http://schemas.openxmlformats.org/markup-compatibility/2006">
      <mc:Choice Requires="x14">
        <oleObject progId="Word.Picture.8" shapeId="28675" r:id="rId6">
          <objectPr defaultSize="0" autoPict="0" r:id="rId5">
            <anchor moveWithCells="1" sizeWithCells="1">
              <from>
                <xdr:col>0</xdr:col>
                <xdr:colOff>57150</xdr:colOff>
                <xdr:row>0</xdr:row>
                <xdr:rowOff>0</xdr:rowOff>
              </from>
              <to>
                <xdr:col>1</xdr:col>
                <xdr:colOff>352425</xdr:colOff>
                <xdr:row>0</xdr:row>
                <xdr:rowOff>0</xdr:rowOff>
              </to>
            </anchor>
          </objectPr>
        </oleObject>
      </mc:Choice>
      <mc:Fallback>
        <oleObject progId="Word.Picture.8" shapeId="28675" r:id="rId6"/>
      </mc:Fallback>
    </mc:AlternateContent>
  </oleObjects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theme="9" tint="-0.249977111117893"/>
  </sheetPr>
  <dimension ref="A1:AE1781"/>
  <sheetViews>
    <sheetView tabSelected="1" zoomScale="93" zoomScaleNormal="93" zoomScaleSheetLayoutView="100" workbookViewId="0">
      <pane xSplit="1" ySplit="3" topLeftCell="B4" activePane="bottomRight" state="frozen"/>
      <selection pane="topRight" activeCell="B1" sqref="B1"/>
      <selection pane="bottomLeft" activeCell="A6" sqref="A6"/>
      <selection pane="bottomRight" activeCell="C45" sqref="C45"/>
    </sheetView>
  </sheetViews>
  <sheetFormatPr defaultRowHeight="12.75" x14ac:dyDescent="0.2"/>
  <cols>
    <col min="1" max="1" width="24.140625" customWidth="1"/>
    <col min="2" max="2" width="12" customWidth="1"/>
    <col min="3" max="6" width="10.140625" customWidth="1"/>
    <col min="7" max="7" width="10.140625" style="15" customWidth="1"/>
    <col min="8" max="8" width="11.140625" style="364" customWidth="1"/>
    <col min="9" max="9" width="11" hidden="1" customWidth="1"/>
    <col min="10" max="10" width="8.7109375" style="364" customWidth="1"/>
    <col min="11" max="11" width="11" customWidth="1"/>
    <col min="12" max="12" width="9.5703125" customWidth="1"/>
    <col min="13" max="13" width="10.28515625" customWidth="1"/>
    <col min="14" max="14" width="8.28515625" style="2" customWidth="1"/>
    <col min="15" max="15" width="8" style="3" customWidth="1"/>
    <col min="16" max="16" width="8.85546875" style="3" customWidth="1"/>
    <col min="17" max="17" width="9" style="7" customWidth="1"/>
    <col min="18" max="18" width="10" style="8" customWidth="1"/>
    <col min="19" max="21" width="11.5703125" style="9" customWidth="1"/>
    <col min="22" max="22" width="42.28515625" style="8" customWidth="1"/>
    <col min="23" max="23" width="18.7109375" style="8" customWidth="1"/>
    <col min="24" max="24" width="36" style="13" customWidth="1"/>
    <col min="25" max="29" width="13.28515625" style="5" customWidth="1"/>
    <col min="30" max="30" width="8.85546875" style="13" customWidth="1"/>
  </cols>
  <sheetData>
    <row r="1" spans="1:31" s="24" customFormat="1" ht="15" customHeight="1" x14ac:dyDescent="0.2">
      <c r="A1" s="23" t="str">
        <f>A3</f>
        <v>Municípios</v>
      </c>
      <c r="B1" s="23" t="str">
        <f t="shared" ref="B1:O1" si="0">B3</f>
        <v>População (DAB)</v>
      </c>
      <c r="C1" s="23" t="str">
        <f t="shared" si="0"/>
        <v>#População coberta SF (estimada) NÃO CORRIGIDA</v>
      </c>
      <c r="D1" s="23" t="str">
        <f t="shared" si="0"/>
        <v>#População coberta SF                                              (estimada) (2&amp;3#9)</v>
      </c>
      <c r="E1" s="23" t="str">
        <f t="shared" si="0"/>
        <v xml:space="preserve">% Cobertura pop. estimada SF </v>
      </c>
      <c r="F1" s="23" t="str">
        <f t="shared" si="0"/>
        <v xml:space="preserve">Teto Equipes SF e SB </v>
      </c>
      <c r="G1" s="23" t="str">
        <f t="shared" si="0"/>
        <v>Nº equipes SF</v>
      </c>
      <c r="H1" s="363" t="str">
        <f t="shared" si="0"/>
        <v>Nº equipes SB</v>
      </c>
      <c r="I1" s="23" t="str">
        <f t="shared" si="0"/>
        <v xml:space="preserve">Nº equipes SB Mod.2 </v>
      </c>
      <c r="J1" s="363" t="str">
        <f t="shared" si="0"/>
        <v>%  Cobertura pop. Estimada SB</v>
      </c>
      <c r="K1" s="23" t="str">
        <f t="shared" si="0"/>
        <v>#População coberta SB (estimada) NÃO CORRIGIDA</v>
      </c>
      <c r="L1" s="23" t="str">
        <f t="shared" si="0"/>
        <v>#População coberta SB  (estimada) (4&amp;7#2)</v>
      </c>
      <c r="M1" s="23" t="str">
        <f t="shared" si="0"/>
        <v>#Nº Equipes de AB com adesão ao PMAQ homologada pela Portaria MS N.1383 de 09/07/2013.</v>
      </c>
      <c r="N1" s="23" t="str">
        <f t="shared" si="0"/>
        <v>Nº Eq. SF Assentamento/ IDH baixo</v>
      </c>
      <c r="O1" s="23" t="str">
        <f t="shared" si="0"/>
        <v>Nº Eq. SB Assentamento</v>
      </c>
      <c r="P1" s="23" t="str">
        <f t="shared" ref="P1:V1" si="1">P3</f>
        <v>Teto ACS</v>
      </c>
      <c r="Q1" s="23" t="str">
        <f t="shared" si="1"/>
        <v xml:space="preserve">Nº ACS  </v>
      </c>
      <c r="R1" s="23" t="str">
        <f t="shared" si="1"/>
        <v>NASF SC</v>
      </c>
      <c r="S1" s="23" t="str">
        <f t="shared" si="1"/>
        <v>NASF / MS  Tipo I</v>
      </c>
      <c r="T1" s="23" t="str">
        <f t="shared" si="1"/>
        <v>NASF / MS  Tipo II</v>
      </c>
      <c r="U1" s="23" t="str">
        <f t="shared" si="1"/>
        <v>NASF / MS  Tipo III</v>
      </c>
      <c r="V1" s="23" t="str">
        <f t="shared" si="1"/>
        <v xml:space="preserve">CEO DE REFERÊNCIA </v>
      </c>
      <c r="W1" s="23" t="str">
        <f t="shared" ref="W1:X1" si="2">W3</f>
        <v>LRPD</v>
      </c>
      <c r="X1" s="23" t="str">
        <f t="shared" si="2"/>
        <v xml:space="preserve"> CAPS </v>
      </c>
      <c r="Y1" s="23" t="str">
        <f t="shared" ref="Y1:AD1" si="3">Y3</f>
        <v>Polos Academia da Saúde</v>
      </c>
      <c r="Z1" s="23" t="str">
        <f t="shared" si="3"/>
        <v>PICS</v>
      </c>
      <c r="AA1" s="23" t="str">
        <f t="shared" si="3"/>
        <v>PNAISP</v>
      </c>
      <c r="AB1" s="23" t="str">
        <f t="shared" si="3"/>
        <v>PSE</v>
      </c>
      <c r="AC1" s="23" t="str">
        <f t="shared" si="3"/>
        <v>eCR</v>
      </c>
      <c r="AD1" s="23" t="str">
        <f t="shared" si="3"/>
        <v>Nº Leitos Saúde Mental</v>
      </c>
      <c r="AE1" s="310" t="str">
        <f>AE3</f>
        <v>Saúde na Hora</v>
      </c>
    </row>
    <row r="2" spans="1:31" ht="13.5" customHeight="1" thickBot="1" x14ac:dyDescent="0.25">
      <c r="A2">
        <v>1</v>
      </c>
      <c r="B2">
        <v>2</v>
      </c>
      <c r="C2">
        <v>3</v>
      </c>
      <c r="D2">
        <v>4</v>
      </c>
      <c r="E2">
        <v>5</v>
      </c>
      <c r="F2">
        <v>6</v>
      </c>
      <c r="G2">
        <v>7</v>
      </c>
      <c r="H2" s="364">
        <v>8</v>
      </c>
      <c r="I2">
        <v>9</v>
      </c>
      <c r="J2" s="364">
        <v>10</v>
      </c>
      <c r="K2">
        <v>11</v>
      </c>
      <c r="L2">
        <v>12</v>
      </c>
      <c r="M2">
        <v>13</v>
      </c>
      <c r="N2">
        <v>14</v>
      </c>
      <c r="O2">
        <v>15</v>
      </c>
      <c r="P2">
        <v>16</v>
      </c>
      <c r="Q2">
        <v>17</v>
      </c>
      <c r="R2">
        <v>18</v>
      </c>
      <c r="S2">
        <v>19</v>
      </c>
      <c r="T2">
        <v>20</v>
      </c>
      <c r="U2">
        <v>21</v>
      </c>
      <c r="V2">
        <v>22</v>
      </c>
      <c r="W2">
        <v>23</v>
      </c>
      <c r="X2">
        <v>24</v>
      </c>
      <c r="Y2">
        <v>25</v>
      </c>
      <c r="Z2">
        <v>26</v>
      </c>
      <c r="AA2">
        <v>27</v>
      </c>
      <c r="AB2">
        <v>28</v>
      </c>
      <c r="AC2">
        <v>29</v>
      </c>
      <c r="AD2">
        <v>30</v>
      </c>
      <c r="AE2">
        <v>31</v>
      </c>
    </row>
    <row r="3" spans="1:31" s="4" customFormat="1" ht="102" thickBot="1" x14ac:dyDescent="0.25">
      <c r="A3" s="148" t="s">
        <v>469</v>
      </c>
      <c r="B3" s="368" t="s">
        <v>451</v>
      </c>
      <c r="C3" s="369" t="s">
        <v>406</v>
      </c>
      <c r="D3" s="368" t="s">
        <v>456</v>
      </c>
      <c r="E3" s="370" t="s">
        <v>408</v>
      </c>
      <c r="F3" s="367" t="s">
        <v>399</v>
      </c>
      <c r="G3" s="367" t="s">
        <v>486</v>
      </c>
      <c r="H3" s="367" t="s">
        <v>615</v>
      </c>
      <c r="I3" s="367" t="s">
        <v>398</v>
      </c>
      <c r="J3" s="368" t="s">
        <v>407</v>
      </c>
      <c r="K3" s="17" t="s">
        <v>394</v>
      </c>
      <c r="L3" s="17" t="s">
        <v>457</v>
      </c>
      <c r="M3" s="18" t="s">
        <v>395</v>
      </c>
      <c r="N3" s="16" t="s">
        <v>453</v>
      </c>
      <c r="O3" s="19" t="s">
        <v>454</v>
      </c>
      <c r="P3" s="17" t="s">
        <v>452</v>
      </c>
      <c r="Q3" s="334" t="s">
        <v>397</v>
      </c>
      <c r="R3" s="17" t="s">
        <v>487</v>
      </c>
      <c r="S3" s="339" t="s">
        <v>488</v>
      </c>
      <c r="T3" s="340" t="s">
        <v>489</v>
      </c>
      <c r="U3" s="339" t="s">
        <v>490</v>
      </c>
      <c r="V3" s="143" t="s">
        <v>304</v>
      </c>
      <c r="W3" s="143" t="s">
        <v>498</v>
      </c>
      <c r="X3" s="20" t="s">
        <v>303</v>
      </c>
      <c r="Y3" s="221" t="s">
        <v>611</v>
      </c>
      <c r="Z3" s="20" t="s">
        <v>494</v>
      </c>
      <c r="AA3" s="20" t="s">
        <v>497</v>
      </c>
      <c r="AB3" s="20" t="s">
        <v>496</v>
      </c>
      <c r="AC3" s="20" t="s">
        <v>499</v>
      </c>
      <c r="AD3" s="20" t="s">
        <v>315</v>
      </c>
      <c r="AE3" s="313" t="s">
        <v>585</v>
      </c>
    </row>
    <row r="4" spans="1:31" ht="15" x14ac:dyDescent="0.25">
      <c r="A4" s="176" t="s">
        <v>11</v>
      </c>
      <c r="B4" s="350">
        <v>2563</v>
      </c>
      <c r="C4" s="10">
        <f>G4*3450</f>
        <v>3450</v>
      </c>
      <c r="D4" s="10">
        <f>IF(C4&gt;B4,B4,C4)</f>
        <v>2563</v>
      </c>
      <c r="E4" s="351">
        <f>(D4/B4)</f>
        <v>1</v>
      </c>
      <c r="F4" s="355">
        <v>1</v>
      </c>
      <c r="G4" s="349">
        <v>1</v>
      </c>
      <c r="H4" s="357">
        <v>1</v>
      </c>
      <c r="I4" s="357"/>
      <c r="J4" s="456">
        <v>1</v>
      </c>
      <c r="K4" s="362"/>
      <c r="L4" s="359"/>
      <c r="M4" s="11">
        <v>1</v>
      </c>
      <c r="N4" s="177"/>
      <c r="O4" s="178"/>
      <c r="P4" s="341">
        <v>7</v>
      </c>
      <c r="Q4" s="342">
        <v>7</v>
      </c>
      <c r="R4" s="335" t="s">
        <v>364</v>
      </c>
      <c r="S4" s="345">
        <v>0</v>
      </c>
      <c r="T4" s="343">
        <v>0</v>
      </c>
      <c r="U4" s="347">
        <v>1</v>
      </c>
      <c r="V4" s="232" t="s">
        <v>364</v>
      </c>
      <c r="W4" s="232"/>
      <c r="X4" s="179" t="s">
        <v>364</v>
      </c>
      <c r="Y4" s="154">
        <v>1</v>
      </c>
      <c r="Z4" s="154"/>
      <c r="AA4" s="154"/>
      <c r="AB4" s="154" t="s">
        <v>495</v>
      </c>
      <c r="AC4" s="154"/>
      <c r="AD4" s="308" t="s">
        <v>364</v>
      </c>
      <c r="AE4" s="301"/>
    </row>
    <row r="5" spans="1:31" ht="15" x14ac:dyDescent="0.25">
      <c r="A5" s="180" t="s">
        <v>12</v>
      </c>
      <c r="B5" s="350">
        <v>17904</v>
      </c>
      <c r="C5" s="10">
        <f t="shared" ref="C5:C67" si="4">G5*3450</f>
        <v>27600</v>
      </c>
      <c r="D5" s="10">
        <f t="shared" ref="D5:D67" si="5">IF(C5&gt;B5,B5,C5)</f>
        <v>17904</v>
      </c>
      <c r="E5" s="351">
        <f t="shared" ref="E5:E67" si="6">(D5/B5)</f>
        <v>1</v>
      </c>
      <c r="F5" s="355">
        <v>9</v>
      </c>
      <c r="G5" s="349">
        <v>8</v>
      </c>
      <c r="H5" s="357">
        <v>5</v>
      </c>
      <c r="I5" s="357"/>
      <c r="J5" s="456">
        <v>0.96040000000000003</v>
      </c>
      <c r="K5" s="362"/>
      <c r="L5" s="359"/>
      <c r="M5" s="11">
        <v>8</v>
      </c>
      <c r="N5" s="6">
        <v>3</v>
      </c>
      <c r="O5" s="21">
        <v>2</v>
      </c>
      <c r="P5" s="341">
        <v>44</v>
      </c>
      <c r="Q5" s="342">
        <v>45</v>
      </c>
      <c r="R5" s="335" t="s">
        <v>364</v>
      </c>
      <c r="S5" s="345">
        <v>1</v>
      </c>
      <c r="T5" s="343">
        <v>0</v>
      </c>
      <c r="U5" s="347">
        <v>0</v>
      </c>
      <c r="V5" s="273" t="s">
        <v>528</v>
      </c>
      <c r="W5" s="234" t="s">
        <v>495</v>
      </c>
      <c r="X5" s="264" t="s">
        <v>4</v>
      </c>
      <c r="Y5" s="154">
        <v>1</v>
      </c>
      <c r="Z5" s="154"/>
      <c r="AA5" s="154"/>
      <c r="AB5" s="154" t="s">
        <v>495</v>
      </c>
      <c r="AC5" s="154"/>
      <c r="AD5" s="297" t="s">
        <v>364</v>
      </c>
      <c r="AE5" s="302"/>
    </row>
    <row r="6" spans="1:31" ht="15" x14ac:dyDescent="0.25">
      <c r="A6" s="144" t="s">
        <v>13</v>
      </c>
      <c r="B6" s="350">
        <v>10864</v>
      </c>
      <c r="C6" s="10">
        <f t="shared" si="4"/>
        <v>17250</v>
      </c>
      <c r="D6" s="10">
        <f t="shared" si="5"/>
        <v>10864</v>
      </c>
      <c r="E6" s="351">
        <f t="shared" si="6"/>
        <v>1</v>
      </c>
      <c r="F6" s="355">
        <v>5</v>
      </c>
      <c r="G6" s="349">
        <v>5</v>
      </c>
      <c r="H6" s="357">
        <v>2</v>
      </c>
      <c r="I6" s="357"/>
      <c r="J6" s="456">
        <v>0.62649999999999995</v>
      </c>
      <c r="K6" s="362"/>
      <c r="L6" s="359"/>
      <c r="M6" s="12">
        <v>3</v>
      </c>
      <c r="N6" s="6"/>
      <c r="O6" s="21"/>
      <c r="P6" s="341">
        <v>26</v>
      </c>
      <c r="Q6" s="342">
        <v>24</v>
      </c>
      <c r="R6" s="335" t="s">
        <v>364</v>
      </c>
      <c r="S6" s="345">
        <v>0</v>
      </c>
      <c r="T6" s="343">
        <v>1</v>
      </c>
      <c r="U6" s="347">
        <v>0</v>
      </c>
      <c r="V6" s="234" t="s">
        <v>400</v>
      </c>
      <c r="W6" s="234"/>
      <c r="X6" s="155" t="s">
        <v>364</v>
      </c>
      <c r="Y6" s="154" t="s">
        <v>364</v>
      </c>
      <c r="Z6" s="154"/>
      <c r="AA6" s="154"/>
      <c r="AB6" s="154" t="s">
        <v>495</v>
      </c>
      <c r="AC6" s="154"/>
      <c r="AD6" s="297" t="s">
        <v>364</v>
      </c>
      <c r="AE6" s="302"/>
    </row>
    <row r="7" spans="1:31" ht="15" x14ac:dyDescent="0.25">
      <c r="A7" s="144" t="s">
        <v>14</v>
      </c>
      <c r="B7" s="350">
        <v>5448</v>
      </c>
      <c r="C7" s="10">
        <f t="shared" si="4"/>
        <v>6900</v>
      </c>
      <c r="D7" s="10">
        <f t="shared" si="5"/>
        <v>5448</v>
      </c>
      <c r="E7" s="351">
        <f t="shared" si="6"/>
        <v>1</v>
      </c>
      <c r="F7" s="355">
        <v>3</v>
      </c>
      <c r="G7" s="349">
        <v>2</v>
      </c>
      <c r="H7" s="357">
        <v>1</v>
      </c>
      <c r="I7" s="357"/>
      <c r="J7" s="456">
        <v>0.62619999999999998</v>
      </c>
      <c r="K7" s="362"/>
      <c r="L7" s="359"/>
      <c r="M7" s="12">
        <v>1</v>
      </c>
      <c r="N7" s="6"/>
      <c r="O7" s="21"/>
      <c r="P7" s="341">
        <v>13</v>
      </c>
      <c r="Q7" s="342">
        <v>12</v>
      </c>
      <c r="R7" s="335" t="s">
        <v>364</v>
      </c>
      <c r="S7" s="345">
        <v>0</v>
      </c>
      <c r="T7" s="343">
        <v>0</v>
      </c>
      <c r="U7" s="347">
        <v>1</v>
      </c>
      <c r="V7" s="234" t="s">
        <v>366</v>
      </c>
      <c r="W7" s="234"/>
      <c r="X7" s="155" t="s">
        <v>364</v>
      </c>
      <c r="Y7" s="154" t="s">
        <v>364</v>
      </c>
      <c r="Z7" s="154"/>
      <c r="AA7" s="154"/>
      <c r="AB7" s="154" t="s">
        <v>495</v>
      </c>
      <c r="AC7" s="154"/>
      <c r="AD7" s="297" t="s">
        <v>364</v>
      </c>
      <c r="AE7" s="302"/>
    </row>
    <row r="8" spans="1:31" ht="15" x14ac:dyDescent="0.25">
      <c r="A8" s="144" t="s">
        <v>15</v>
      </c>
      <c r="B8" s="350">
        <v>7145</v>
      </c>
      <c r="C8" s="10">
        <f t="shared" si="4"/>
        <v>10350</v>
      </c>
      <c r="D8" s="10">
        <f t="shared" si="5"/>
        <v>7145</v>
      </c>
      <c r="E8" s="351">
        <f t="shared" si="6"/>
        <v>1</v>
      </c>
      <c r="F8" s="355">
        <v>4</v>
      </c>
      <c r="G8" s="349">
        <v>3</v>
      </c>
      <c r="H8" s="357">
        <v>3</v>
      </c>
      <c r="I8" s="357"/>
      <c r="J8" s="456">
        <v>1</v>
      </c>
      <c r="K8" s="362"/>
      <c r="L8" s="359"/>
      <c r="M8" s="11">
        <v>2</v>
      </c>
      <c r="N8" s="6">
        <v>1</v>
      </c>
      <c r="O8" s="21">
        <v>1</v>
      </c>
      <c r="P8" s="341">
        <v>18</v>
      </c>
      <c r="Q8" s="342">
        <v>13</v>
      </c>
      <c r="R8" s="335" t="s">
        <v>364</v>
      </c>
      <c r="S8" s="345">
        <v>0</v>
      </c>
      <c r="T8" s="343">
        <v>1</v>
      </c>
      <c r="U8" s="347">
        <v>0</v>
      </c>
      <c r="V8" s="233" t="s">
        <v>570</v>
      </c>
      <c r="W8" s="274" t="s">
        <v>495</v>
      </c>
      <c r="X8" s="265" t="s">
        <v>309</v>
      </c>
      <c r="Y8" s="154">
        <v>1</v>
      </c>
      <c r="Z8" s="154"/>
      <c r="AA8" s="154"/>
      <c r="AB8" s="154" t="s">
        <v>495</v>
      </c>
      <c r="AC8" s="154"/>
      <c r="AD8" s="297" t="s">
        <v>364</v>
      </c>
      <c r="AE8" s="302"/>
    </row>
    <row r="9" spans="1:31" ht="15" x14ac:dyDescent="0.25">
      <c r="A9" s="145" t="s">
        <v>16</v>
      </c>
      <c r="B9" s="350">
        <v>6486</v>
      </c>
      <c r="C9" s="10">
        <f t="shared" si="4"/>
        <v>10350</v>
      </c>
      <c r="D9" s="10">
        <f t="shared" si="5"/>
        <v>6486</v>
      </c>
      <c r="E9" s="351">
        <f t="shared" si="6"/>
        <v>1</v>
      </c>
      <c r="F9" s="355">
        <v>3</v>
      </c>
      <c r="G9" s="349">
        <v>3</v>
      </c>
      <c r="H9" s="357">
        <v>2</v>
      </c>
      <c r="I9" s="357"/>
      <c r="J9" s="456">
        <v>1</v>
      </c>
      <c r="K9" s="362"/>
      <c r="L9" s="359"/>
      <c r="M9" s="11">
        <v>2</v>
      </c>
      <c r="N9" s="6"/>
      <c r="O9" s="21"/>
      <c r="P9" s="341">
        <v>16</v>
      </c>
      <c r="Q9" s="342">
        <v>14</v>
      </c>
      <c r="R9" s="335" t="s">
        <v>364</v>
      </c>
      <c r="S9" s="345">
        <v>0</v>
      </c>
      <c r="T9" s="343">
        <v>0</v>
      </c>
      <c r="U9" s="347">
        <v>1</v>
      </c>
      <c r="V9" s="234" t="s">
        <v>333</v>
      </c>
      <c r="W9" s="234" t="s">
        <v>495</v>
      </c>
      <c r="X9" s="155" t="s">
        <v>310</v>
      </c>
      <c r="Y9" s="181">
        <v>1</v>
      </c>
      <c r="Z9" s="288">
        <v>1</v>
      </c>
      <c r="AA9" s="181"/>
      <c r="AB9" s="181" t="s">
        <v>495</v>
      </c>
      <c r="AC9" s="181"/>
      <c r="AD9" s="297" t="s">
        <v>364</v>
      </c>
      <c r="AE9" s="302"/>
    </row>
    <row r="10" spans="1:31" ht="15" x14ac:dyDescent="0.25">
      <c r="A10" s="144" t="s">
        <v>17</v>
      </c>
      <c r="B10" s="350">
        <v>2366</v>
      </c>
      <c r="C10" s="10">
        <f t="shared" si="4"/>
        <v>3450</v>
      </c>
      <c r="D10" s="10">
        <f t="shared" si="5"/>
        <v>2366</v>
      </c>
      <c r="E10" s="351">
        <f t="shared" si="6"/>
        <v>1</v>
      </c>
      <c r="F10" s="355">
        <v>1</v>
      </c>
      <c r="G10" s="349">
        <v>1</v>
      </c>
      <c r="H10" s="357">
        <v>1</v>
      </c>
      <c r="I10" s="357"/>
      <c r="J10" s="456">
        <v>1</v>
      </c>
      <c r="K10" s="362"/>
      <c r="L10" s="359"/>
      <c r="M10" s="11">
        <v>1</v>
      </c>
      <c r="N10" s="6"/>
      <c r="O10" s="21"/>
      <c r="P10" s="341">
        <v>6</v>
      </c>
      <c r="Q10" s="342">
        <v>7</v>
      </c>
      <c r="R10" s="331" t="s">
        <v>364</v>
      </c>
      <c r="S10" s="345">
        <v>0</v>
      </c>
      <c r="T10" s="343">
        <v>0</v>
      </c>
      <c r="U10" s="347">
        <v>1</v>
      </c>
      <c r="V10" s="234" t="s">
        <v>334</v>
      </c>
      <c r="W10" s="234" t="s">
        <v>495</v>
      </c>
      <c r="X10" s="155" t="s">
        <v>364</v>
      </c>
      <c r="Y10" s="182" t="s">
        <v>364</v>
      </c>
      <c r="Z10" s="256">
        <v>1</v>
      </c>
      <c r="AA10" s="182"/>
      <c r="AB10" s="182" t="s">
        <v>495</v>
      </c>
      <c r="AC10" s="182"/>
      <c r="AD10" s="297" t="s">
        <v>364</v>
      </c>
      <c r="AE10" s="302"/>
    </row>
    <row r="11" spans="1:31" ht="15" x14ac:dyDescent="0.25">
      <c r="A11" s="145" t="s">
        <v>18</v>
      </c>
      <c r="B11" s="350">
        <v>6469</v>
      </c>
      <c r="C11" s="10">
        <f t="shared" si="4"/>
        <v>6900</v>
      </c>
      <c r="D11" s="10">
        <f t="shared" si="5"/>
        <v>6469</v>
      </c>
      <c r="E11" s="351">
        <f t="shared" si="6"/>
        <v>1</v>
      </c>
      <c r="F11" s="355">
        <v>3</v>
      </c>
      <c r="G11" s="349">
        <v>2</v>
      </c>
      <c r="H11" s="357">
        <v>2</v>
      </c>
      <c r="I11" s="357"/>
      <c r="J11" s="456">
        <v>1</v>
      </c>
      <c r="K11" s="362"/>
      <c r="L11" s="359"/>
      <c r="M11" s="11">
        <v>2</v>
      </c>
      <c r="N11" s="6"/>
      <c r="O11" s="21"/>
      <c r="P11" s="341">
        <v>16</v>
      </c>
      <c r="Q11" s="342">
        <v>13</v>
      </c>
      <c r="R11" s="331" t="s">
        <v>364</v>
      </c>
      <c r="S11" s="345">
        <v>0</v>
      </c>
      <c r="T11" s="343">
        <v>0</v>
      </c>
      <c r="U11" s="347">
        <v>1</v>
      </c>
      <c r="V11" s="273" t="s">
        <v>571</v>
      </c>
      <c r="W11" s="234"/>
      <c r="X11" s="269" t="s">
        <v>569</v>
      </c>
      <c r="Y11" s="182" t="s">
        <v>364</v>
      </c>
      <c r="Z11" s="182"/>
      <c r="AA11" s="182"/>
      <c r="AB11" s="182" t="s">
        <v>495</v>
      </c>
      <c r="AC11" s="182"/>
      <c r="AD11" s="297" t="s">
        <v>364</v>
      </c>
      <c r="AE11" s="302"/>
    </row>
    <row r="12" spans="1:31" ht="15" x14ac:dyDescent="0.25">
      <c r="A12" s="144" t="s">
        <v>19</v>
      </c>
      <c r="B12" s="350">
        <v>10036</v>
      </c>
      <c r="C12" s="10">
        <f t="shared" si="4"/>
        <v>10350</v>
      </c>
      <c r="D12" s="10">
        <f t="shared" si="5"/>
        <v>10036</v>
      </c>
      <c r="E12" s="351">
        <f t="shared" si="6"/>
        <v>1</v>
      </c>
      <c r="F12" s="355">
        <v>5</v>
      </c>
      <c r="G12" s="349">
        <v>3</v>
      </c>
      <c r="H12" s="357">
        <v>3</v>
      </c>
      <c r="I12" s="357"/>
      <c r="J12" s="456">
        <v>1</v>
      </c>
      <c r="K12" s="362"/>
      <c r="L12" s="359"/>
      <c r="M12" s="11">
        <v>3</v>
      </c>
      <c r="N12" s="6"/>
      <c r="O12" s="21"/>
      <c r="P12" s="341">
        <v>25</v>
      </c>
      <c r="Q12" s="342">
        <v>22</v>
      </c>
      <c r="R12" s="336" t="s">
        <v>364</v>
      </c>
      <c r="S12" s="345">
        <v>0</v>
      </c>
      <c r="T12" s="343">
        <v>1</v>
      </c>
      <c r="U12" s="347">
        <v>0</v>
      </c>
      <c r="V12" s="234" t="s">
        <v>362</v>
      </c>
      <c r="W12" s="234"/>
      <c r="X12" s="155" t="s">
        <v>364</v>
      </c>
      <c r="Y12" s="182" t="s">
        <v>364</v>
      </c>
      <c r="Z12" s="289">
        <v>1</v>
      </c>
      <c r="AA12" s="182"/>
      <c r="AB12" s="182" t="s">
        <v>495</v>
      </c>
      <c r="AC12" s="182"/>
      <c r="AD12" s="297" t="s">
        <v>364</v>
      </c>
      <c r="AE12" s="302"/>
    </row>
    <row r="13" spans="1:31" ht="15" x14ac:dyDescent="0.25">
      <c r="A13" s="144" t="s">
        <v>20</v>
      </c>
      <c r="B13" s="350">
        <v>1937</v>
      </c>
      <c r="C13" s="10">
        <f t="shared" si="4"/>
        <v>3450</v>
      </c>
      <c r="D13" s="10">
        <f t="shared" si="5"/>
        <v>1937</v>
      </c>
      <c r="E13" s="351">
        <f t="shared" si="6"/>
        <v>1</v>
      </c>
      <c r="F13" s="355">
        <v>1</v>
      </c>
      <c r="G13" s="349">
        <v>1</v>
      </c>
      <c r="H13" s="357">
        <v>1</v>
      </c>
      <c r="I13" s="357"/>
      <c r="J13" s="456">
        <v>1</v>
      </c>
      <c r="K13" s="362"/>
      <c r="L13" s="359"/>
      <c r="M13" s="12">
        <v>1</v>
      </c>
      <c r="N13" s="6"/>
      <c r="O13" s="21"/>
      <c r="P13" s="341">
        <v>5</v>
      </c>
      <c r="Q13" s="342">
        <v>5</v>
      </c>
      <c r="R13" s="331" t="s">
        <v>364</v>
      </c>
      <c r="S13" s="345">
        <v>0</v>
      </c>
      <c r="T13" s="343">
        <v>0</v>
      </c>
      <c r="U13" s="347">
        <v>1</v>
      </c>
      <c r="V13" s="234" t="s">
        <v>336</v>
      </c>
      <c r="W13" s="234" t="s">
        <v>495</v>
      </c>
      <c r="X13" s="155" t="s">
        <v>364</v>
      </c>
      <c r="Y13" s="182">
        <v>1</v>
      </c>
      <c r="Z13" s="182"/>
      <c r="AA13" s="182"/>
      <c r="AB13" s="182" t="s">
        <v>495</v>
      </c>
      <c r="AC13" s="182"/>
      <c r="AD13" s="297" t="s">
        <v>364</v>
      </c>
      <c r="AE13" s="302"/>
    </row>
    <row r="14" spans="1:31" ht="15" x14ac:dyDescent="0.25">
      <c r="A14" s="144" t="s">
        <v>21</v>
      </c>
      <c r="B14" s="350">
        <v>5638</v>
      </c>
      <c r="C14" s="10">
        <f t="shared" si="4"/>
        <v>6900</v>
      </c>
      <c r="D14" s="10">
        <f t="shared" si="5"/>
        <v>5638</v>
      </c>
      <c r="E14" s="351">
        <f t="shared" si="6"/>
        <v>1</v>
      </c>
      <c r="F14" s="355">
        <v>3</v>
      </c>
      <c r="G14" s="349">
        <v>2</v>
      </c>
      <c r="H14" s="357">
        <v>3</v>
      </c>
      <c r="I14" s="357"/>
      <c r="J14" s="456">
        <v>1</v>
      </c>
      <c r="K14" s="362"/>
      <c r="L14" s="359"/>
      <c r="M14" s="11">
        <v>2</v>
      </c>
      <c r="N14" s="6">
        <v>1</v>
      </c>
      <c r="O14" s="21">
        <v>1</v>
      </c>
      <c r="P14" s="341">
        <v>15</v>
      </c>
      <c r="Q14" s="342">
        <v>13</v>
      </c>
      <c r="R14" s="331" t="s">
        <v>364</v>
      </c>
      <c r="S14" s="345">
        <v>0</v>
      </c>
      <c r="T14" s="343">
        <v>0</v>
      </c>
      <c r="U14" s="347">
        <v>1</v>
      </c>
      <c r="V14" s="234" t="s">
        <v>337</v>
      </c>
      <c r="W14" s="234" t="s">
        <v>495</v>
      </c>
      <c r="X14" s="269" t="s">
        <v>563</v>
      </c>
      <c r="Y14" s="182" t="s">
        <v>364</v>
      </c>
      <c r="Z14" s="182"/>
      <c r="AA14" s="182"/>
      <c r="AB14" s="182" t="s">
        <v>495</v>
      </c>
      <c r="AC14" s="182"/>
      <c r="AD14" s="297" t="s">
        <v>364</v>
      </c>
      <c r="AE14" s="302"/>
    </row>
    <row r="15" spans="1:31" ht="15" x14ac:dyDescent="0.25">
      <c r="A15" s="144" t="s">
        <v>22</v>
      </c>
      <c r="B15" s="350">
        <v>4801</v>
      </c>
      <c r="C15" s="10">
        <f t="shared" si="4"/>
        <v>6900</v>
      </c>
      <c r="D15" s="10">
        <f t="shared" si="5"/>
        <v>4801</v>
      </c>
      <c r="E15" s="351">
        <f t="shared" si="6"/>
        <v>1</v>
      </c>
      <c r="F15" s="355">
        <v>2</v>
      </c>
      <c r="G15" s="349">
        <v>2</v>
      </c>
      <c r="H15" s="357">
        <v>2</v>
      </c>
      <c r="I15" s="357"/>
      <c r="J15" s="456">
        <v>1</v>
      </c>
      <c r="K15" s="362"/>
      <c r="L15" s="359"/>
      <c r="M15" s="11">
        <v>2</v>
      </c>
      <c r="N15" s="6"/>
      <c r="O15" s="21"/>
      <c r="P15" s="341">
        <v>12</v>
      </c>
      <c r="Q15" s="342">
        <v>15</v>
      </c>
      <c r="R15" s="331" t="s">
        <v>364</v>
      </c>
      <c r="S15" s="345">
        <v>0</v>
      </c>
      <c r="T15" s="343">
        <v>0</v>
      </c>
      <c r="U15" s="347">
        <v>1</v>
      </c>
      <c r="V15" s="234" t="s">
        <v>362</v>
      </c>
      <c r="W15" s="234"/>
      <c r="X15" s="269" t="s">
        <v>569</v>
      </c>
      <c r="Y15" s="182" t="s">
        <v>364</v>
      </c>
      <c r="Z15" s="182"/>
      <c r="AA15" s="182"/>
      <c r="AB15" s="182" t="s">
        <v>495</v>
      </c>
      <c r="AC15" s="182"/>
      <c r="AD15" s="297" t="s">
        <v>364</v>
      </c>
      <c r="AE15" s="302"/>
    </row>
    <row r="16" spans="1:31" ht="15" x14ac:dyDescent="0.25">
      <c r="A16" s="144" t="s">
        <v>23</v>
      </c>
      <c r="B16" s="350">
        <v>7133</v>
      </c>
      <c r="C16" s="10">
        <f t="shared" si="4"/>
        <v>10350</v>
      </c>
      <c r="D16" s="10">
        <f t="shared" si="5"/>
        <v>7133</v>
      </c>
      <c r="E16" s="351">
        <f t="shared" si="6"/>
        <v>1</v>
      </c>
      <c r="F16" s="355">
        <v>4</v>
      </c>
      <c r="G16" s="349">
        <v>3</v>
      </c>
      <c r="H16" s="357">
        <v>0</v>
      </c>
      <c r="I16" s="357"/>
      <c r="J16" s="456">
        <v>0</v>
      </c>
      <c r="K16" s="362"/>
      <c r="L16" s="359"/>
      <c r="M16" s="11">
        <v>2</v>
      </c>
      <c r="N16" s="6"/>
      <c r="O16" s="21"/>
      <c r="P16" s="341">
        <v>19</v>
      </c>
      <c r="Q16" s="342">
        <v>21</v>
      </c>
      <c r="R16" s="331" t="s">
        <v>364</v>
      </c>
      <c r="S16" s="345">
        <v>0</v>
      </c>
      <c r="T16" s="343">
        <v>1</v>
      </c>
      <c r="U16" s="347">
        <v>0</v>
      </c>
      <c r="V16" s="234" t="s">
        <v>339</v>
      </c>
      <c r="W16" s="234"/>
      <c r="X16" s="155" t="s">
        <v>364</v>
      </c>
      <c r="Y16" s="181">
        <v>1</v>
      </c>
      <c r="Z16" s="181"/>
      <c r="AA16" s="181"/>
      <c r="AB16" s="181" t="s">
        <v>495</v>
      </c>
      <c r="AC16" s="181"/>
      <c r="AD16" s="297" t="s">
        <v>364</v>
      </c>
      <c r="AE16" s="302"/>
    </row>
    <row r="17" spans="1:31" s="1" customFormat="1" ht="15" x14ac:dyDescent="0.25">
      <c r="A17" s="144" t="s">
        <v>24</v>
      </c>
      <c r="B17" s="350">
        <v>3232</v>
      </c>
      <c r="C17" s="10">
        <f t="shared" si="4"/>
        <v>3450</v>
      </c>
      <c r="D17" s="10">
        <f t="shared" si="5"/>
        <v>3232</v>
      </c>
      <c r="E17" s="351">
        <f t="shared" si="6"/>
        <v>1</v>
      </c>
      <c r="F17" s="355">
        <v>2</v>
      </c>
      <c r="G17" s="349">
        <v>1</v>
      </c>
      <c r="H17" s="357">
        <v>1</v>
      </c>
      <c r="I17" s="357"/>
      <c r="J17" s="456">
        <v>1</v>
      </c>
      <c r="K17" s="362"/>
      <c r="L17" s="359"/>
      <c r="M17" s="11">
        <v>1</v>
      </c>
      <c r="N17" s="6"/>
      <c r="O17" s="21"/>
      <c r="P17" s="341">
        <v>8</v>
      </c>
      <c r="Q17" s="342">
        <v>8</v>
      </c>
      <c r="R17" s="331" t="s">
        <v>364</v>
      </c>
      <c r="S17" s="345">
        <v>0</v>
      </c>
      <c r="T17" s="343">
        <v>0</v>
      </c>
      <c r="U17" s="347">
        <v>1</v>
      </c>
      <c r="V17" s="234" t="s">
        <v>338</v>
      </c>
      <c r="W17" s="234"/>
      <c r="X17" s="269" t="s">
        <v>569</v>
      </c>
      <c r="Y17" s="182" t="s">
        <v>364</v>
      </c>
      <c r="Z17" s="182"/>
      <c r="AA17" s="182"/>
      <c r="AB17" s="182" t="s">
        <v>495</v>
      </c>
      <c r="AC17" s="182"/>
      <c r="AD17" s="297" t="s">
        <v>364</v>
      </c>
      <c r="AE17" s="303"/>
    </row>
    <row r="18" spans="1:31" ht="15" x14ac:dyDescent="0.25">
      <c r="A18" s="144" t="s">
        <v>25</v>
      </c>
      <c r="B18" s="350">
        <v>8513</v>
      </c>
      <c r="C18" s="10">
        <f t="shared" si="4"/>
        <v>10350</v>
      </c>
      <c r="D18" s="10">
        <f t="shared" si="5"/>
        <v>8513</v>
      </c>
      <c r="E18" s="351">
        <f t="shared" si="6"/>
        <v>1</v>
      </c>
      <c r="F18" s="355">
        <v>4</v>
      </c>
      <c r="G18" s="349">
        <v>3</v>
      </c>
      <c r="H18" s="357">
        <v>1</v>
      </c>
      <c r="I18" s="357"/>
      <c r="J18" s="456">
        <v>0.40050000000000002</v>
      </c>
      <c r="K18" s="362"/>
      <c r="L18" s="359"/>
      <c r="M18" s="11">
        <v>3</v>
      </c>
      <c r="N18" s="6"/>
      <c r="O18" s="21"/>
      <c r="P18" s="341">
        <v>21</v>
      </c>
      <c r="Q18" s="342">
        <v>19</v>
      </c>
      <c r="R18" s="331" t="s">
        <v>364</v>
      </c>
      <c r="S18" s="345">
        <v>0</v>
      </c>
      <c r="T18" s="343">
        <v>1</v>
      </c>
      <c r="U18" s="347">
        <v>0</v>
      </c>
      <c r="V18" s="273" t="s">
        <v>529</v>
      </c>
      <c r="W18" s="234"/>
      <c r="X18" s="155" t="s">
        <v>364</v>
      </c>
      <c r="Y18" s="182" t="s">
        <v>364</v>
      </c>
      <c r="Z18" s="289">
        <v>1</v>
      </c>
      <c r="AA18" s="182"/>
      <c r="AB18" s="182" t="s">
        <v>495</v>
      </c>
      <c r="AC18" s="182"/>
      <c r="AD18" s="297" t="s">
        <v>364</v>
      </c>
      <c r="AE18" s="302"/>
    </row>
    <row r="19" spans="1:31" ht="15" x14ac:dyDescent="0.25">
      <c r="A19" s="144" t="s">
        <v>26</v>
      </c>
      <c r="B19" s="350">
        <v>10743</v>
      </c>
      <c r="C19" s="10">
        <f t="shared" si="4"/>
        <v>13800</v>
      </c>
      <c r="D19" s="10">
        <f t="shared" si="5"/>
        <v>10743</v>
      </c>
      <c r="E19" s="351">
        <f t="shared" si="6"/>
        <v>1</v>
      </c>
      <c r="F19" s="355">
        <v>5</v>
      </c>
      <c r="G19" s="349">
        <v>4</v>
      </c>
      <c r="H19" s="357">
        <v>3</v>
      </c>
      <c r="I19" s="357"/>
      <c r="J19" s="456">
        <v>0.95399999999999996</v>
      </c>
      <c r="K19" s="362"/>
      <c r="L19" s="359"/>
      <c r="M19" s="11">
        <v>4</v>
      </c>
      <c r="N19" s="6"/>
      <c r="O19" s="21"/>
      <c r="P19" s="341">
        <v>26</v>
      </c>
      <c r="Q19" s="342">
        <v>25</v>
      </c>
      <c r="R19" s="331" t="s">
        <v>364</v>
      </c>
      <c r="S19" s="345">
        <v>0</v>
      </c>
      <c r="T19" s="343">
        <v>1</v>
      </c>
      <c r="U19" s="347">
        <v>0</v>
      </c>
      <c r="V19" s="234" t="s">
        <v>340</v>
      </c>
      <c r="W19" s="234"/>
      <c r="X19" s="265" t="s">
        <v>309</v>
      </c>
      <c r="Y19" s="182" t="s">
        <v>364</v>
      </c>
      <c r="Z19" s="182"/>
      <c r="AA19" s="182"/>
      <c r="AB19" s="182" t="s">
        <v>495</v>
      </c>
      <c r="AC19" s="182"/>
      <c r="AD19" s="297" t="s">
        <v>364</v>
      </c>
      <c r="AE19" s="302"/>
    </row>
    <row r="20" spans="1:31" ht="15" x14ac:dyDescent="0.25">
      <c r="A20" s="144" t="s">
        <v>27</v>
      </c>
      <c r="B20" s="350">
        <v>4267</v>
      </c>
      <c r="C20" s="10">
        <f t="shared" si="4"/>
        <v>6900</v>
      </c>
      <c r="D20" s="10">
        <f t="shared" si="5"/>
        <v>4267</v>
      </c>
      <c r="E20" s="351">
        <f t="shared" si="6"/>
        <v>1</v>
      </c>
      <c r="F20" s="355">
        <v>2</v>
      </c>
      <c r="G20" s="349">
        <v>2</v>
      </c>
      <c r="H20" s="357">
        <v>1</v>
      </c>
      <c r="I20" s="357"/>
      <c r="J20" s="456">
        <v>0.8085</v>
      </c>
      <c r="K20" s="362"/>
      <c r="L20" s="359"/>
      <c r="M20" s="12">
        <v>1</v>
      </c>
      <c r="N20" s="6"/>
      <c r="O20" s="21"/>
      <c r="P20" s="341">
        <v>11</v>
      </c>
      <c r="Q20" s="342">
        <v>10</v>
      </c>
      <c r="R20" s="331" t="s">
        <v>364</v>
      </c>
      <c r="S20" s="345">
        <v>0</v>
      </c>
      <c r="T20" s="343">
        <v>0</v>
      </c>
      <c r="U20" s="347">
        <v>1</v>
      </c>
      <c r="V20" s="234" t="s">
        <v>336</v>
      </c>
      <c r="W20" s="234" t="s">
        <v>495</v>
      </c>
      <c r="X20" s="270"/>
      <c r="Y20" s="182" t="s">
        <v>364</v>
      </c>
      <c r="Z20" s="182"/>
      <c r="AA20" s="182"/>
      <c r="AB20" s="182" t="s">
        <v>495</v>
      </c>
      <c r="AC20" s="182"/>
      <c r="AD20" s="297" t="s">
        <v>364</v>
      </c>
      <c r="AE20" s="302"/>
    </row>
    <row r="21" spans="1:31" ht="15" x14ac:dyDescent="0.25">
      <c r="A21" s="144" t="s">
        <v>28</v>
      </c>
      <c r="B21" s="350">
        <v>38129</v>
      </c>
      <c r="C21" s="10">
        <f t="shared" si="4"/>
        <v>31050</v>
      </c>
      <c r="D21" s="10">
        <f t="shared" si="5"/>
        <v>31050</v>
      </c>
      <c r="E21" s="351">
        <f t="shared" si="6"/>
        <v>0.81434079047444208</v>
      </c>
      <c r="F21" s="355">
        <v>17</v>
      </c>
      <c r="G21" s="349">
        <v>9</v>
      </c>
      <c r="H21" s="357">
        <v>2</v>
      </c>
      <c r="I21" s="357"/>
      <c r="J21" s="456">
        <v>0.17449999999999999</v>
      </c>
      <c r="K21" s="362"/>
      <c r="L21" s="359"/>
      <c r="M21" s="11">
        <v>5</v>
      </c>
      <c r="N21" s="6"/>
      <c r="O21" s="21"/>
      <c r="P21" s="341">
        <v>85</v>
      </c>
      <c r="Q21" s="342">
        <v>51</v>
      </c>
      <c r="R21" s="331" t="s">
        <v>364</v>
      </c>
      <c r="S21" s="345">
        <v>0</v>
      </c>
      <c r="T21" s="343">
        <v>0</v>
      </c>
      <c r="U21" s="347">
        <v>0</v>
      </c>
      <c r="V21" s="234" t="s">
        <v>341</v>
      </c>
      <c r="W21" s="234"/>
      <c r="X21" s="264" t="s">
        <v>4</v>
      </c>
      <c r="Y21" s="182" t="s">
        <v>364</v>
      </c>
      <c r="Z21" s="182"/>
      <c r="AA21" s="182"/>
      <c r="AB21" s="182" t="s">
        <v>495</v>
      </c>
      <c r="AC21" s="182"/>
      <c r="AD21" s="297" t="s">
        <v>364</v>
      </c>
      <c r="AE21" s="302"/>
    </row>
    <row r="22" spans="1:31" ht="15" x14ac:dyDescent="0.25">
      <c r="A22" s="183" t="s">
        <v>29</v>
      </c>
      <c r="B22" s="350">
        <v>68228</v>
      </c>
      <c r="C22" s="10">
        <f t="shared" si="4"/>
        <v>51750</v>
      </c>
      <c r="D22" s="10">
        <f t="shared" si="5"/>
        <v>51750</v>
      </c>
      <c r="E22" s="351">
        <f t="shared" si="6"/>
        <v>0.75848625197865982</v>
      </c>
      <c r="F22" s="355">
        <v>33</v>
      </c>
      <c r="G22" s="349">
        <v>15</v>
      </c>
      <c r="H22" s="357">
        <v>6</v>
      </c>
      <c r="I22" s="357"/>
      <c r="J22" s="456">
        <v>0.30049999999999999</v>
      </c>
      <c r="K22" s="362"/>
      <c r="L22" s="359"/>
      <c r="M22" s="11">
        <v>13</v>
      </c>
      <c r="N22" s="6"/>
      <c r="O22" s="21"/>
      <c r="P22" s="341">
        <v>166</v>
      </c>
      <c r="Q22" s="342">
        <v>27</v>
      </c>
      <c r="R22" s="331" t="s">
        <v>364</v>
      </c>
      <c r="S22" s="345">
        <v>1</v>
      </c>
      <c r="T22" s="343">
        <v>0</v>
      </c>
      <c r="U22" s="347">
        <v>0</v>
      </c>
      <c r="V22" s="236" t="s">
        <v>409</v>
      </c>
      <c r="W22" s="234"/>
      <c r="X22" s="264" t="s">
        <v>4</v>
      </c>
      <c r="Y22" s="181">
        <v>2</v>
      </c>
      <c r="Z22" s="181"/>
      <c r="AA22" s="181"/>
      <c r="AB22" s="181" t="s">
        <v>495</v>
      </c>
      <c r="AC22" s="181"/>
      <c r="AD22" s="297" t="s">
        <v>364</v>
      </c>
      <c r="AE22" s="302"/>
    </row>
    <row r="23" spans="1:31" ht="15" x14ac:dyDescent="0.25">
      <c r="A23" s="144" t="s">
        <v>30</v>
      </c>
      <c r="B23" s="350">
        <v>8674</v>
      </c>
      <c r="C23" s="10">
        <f t="shared" si="4"/>
        <v>6900</v>
      </c>
      <c r="D23" s="10">
        <f t="shared" si="5"/>
        <v>6900</v>
      </c>
      <c r="E23" s="351">
        <f t="shared" si="6"/>
        <v>0.79548074706017979</v>
      </c>
      <c r="F23" s="355">
        <v>4</v>
      </c>
      <c r="G23" s="349">
        <v>2</v>
      </c>
      <c r="H23" s="357">
        <v>1</v>
      </c>
      <c r="I23" s="357"/>
      <c r="J23" s="456">
        <v>0.39379999999999998</v>
      </c>
      <c r="K23" s="362"/>
      <c r="L23" s="359"/>
      <c r="M23" s="11">
        <v>2</v>
      </c>
      <c r="N23" s="6"/>
      <c r="O23" s="21"/>
      <c r="P23" s="341">
        <v>21</v>
      </c>
      <c r="Q23" s="342">
        <v>19</v>
      </c>
      <c r="R23" s="331" t="s">
        <v>364</v>
      </c>
      <c r="S23" s="345">
        <v>0</v>
      </c>
      <c r="T23" s="343">
        <v>0</v>
      </c>
      <c r="U23" s="347">
        <v>0</v>
      </c>
      <c r="V23" s="234" t="s">
        <v>367</v>
      </c>
      <c r="W23" s="234"/>
      <c r="X23" s="155" t="s">
        <v>364</v>
      </c>
      <c r="Y23" s="182" t="s">
        <v>364</v>
      </c>
      <c r="Z23" s="182"/>
      <c r="AA23" s="182"/>
      <c r="AB23" s="182" t="s">
        <v>495</v>
      </c>
      <c r="AC23" s="182"/>
      <c r="AD23" s="297" t="s">
        <v>364</v>
      </c>
      <c r="AE23" s="302"/>
    </row>
    <row r="24" spans="1:31" ht="15" x14ac:dyDescent="0.25">
      <c r="A24" s="144" t="s">
        <v>31</v>
      </c>
      <c r="B24" s="350">
        <v>3550</v>
      </c>
      <c r="C24" s="10">
        <f t="shared" si="4"/>
        <v>3450</v>
      </c>
      <c r="D24" s="10">
        <f t="shared" si="5"/>
        <v>3450</v>
      </c>
      <c r="E24" s="351">
        <f t="shared" si="6"/>
        <v>0.971830985915493</v>
      </c>
      <c r="F24" s="355">
        <v>2</v>
      </c>
      <c r="G24" s="349">
        <v>1</v>
      </c>
      <c r="H24" s="357">
        <v>0</v>
      </c>
      <c r="I24" s="357"/>
      <c r="J24" s="456">
        <v>0</v>
      </c>
      <c r="K24" s="362"/>
      <c r="L24" s="359"/>
      <c r="M24" s="11">
        <v>1</v>
      </c>
      <c r="N24" s="6"/>
      <c r="O24" s="21"/>
      <c r="P24" s="341">
        <v>9</v>
      </c>
      <c r="Q24" s="342">
        <v>8</v>
      </c>
      <c r="R24" s="331" t="s">
        <v>364</v>
      </c>
      <c r="S24" s="345">
        <v>0</v>
      </c>
      <c r="T24" s="343">
        <v>0</v>
      </c>
      <c r="U24" s="347">
        <v>1</v>
      </c>
      <c r="V24" s="234" t="s">
        <v>342</v>
      </c>
      <c r="W24" s="234"/>
      <c r="X24" s="155" t="s">
        <v>364</v>
      </c>
      <c r="Y24" s="182" t="s">
        <v>364</v>
      </c>
      <c r="Z24" s="289">
        <v>1</v>
      </c>
      <c r="AA24" s="182"/>
      <c r="AB24" s="182" t="s">
        <v>495</v>
      </c>
      <c r="AC24" s="182"/>
      <c r="AD24" s="297" t="s">
        <v>364</v>
      </c>
      <c r="AE24" s="302"/>
    </row>
    <row r="25" spans="1:31" ht="15" x14ac:dyDescent="0.25">
      <c r="A25" s="144" t="s">
        <v>32</v>
      </c>
      <c r="B25" s="350">
        <v>2240</v>
      </c>
      <c r="C25" s="10">
        <f t="shared" si="4"/>
        <v>3450</v>
      </c>
      <c r="D25" s="10">
        <f t="shared" si="5"/>
        <v>2240</v>
      </c>
      <c r="E25" s="351">
        <f t="shared" si="6"/>
        <v>1</v>
      </c>
      <c r="F25" s="355">
        <v>1</v>
      </c>
      <c r="G25" s="349">
        <v>1</v>
      </c>
      <c r="H25" s="357">
        <v>1</v>
      </c>
      <c r="I25" s="357"/>
      <c r="J25" s="456">
        <v>1</v>
      </c>
      <c r="K25" s="362"/>
      <c r="L25" s="359"/>
      <c r="M25" s="12">
        <v>1</v>
      </c>
      <c r="N25" s="6"/>
      <c r="O25" s="21"/>
      <c r="P25" s="341">
        <v>6</v>
      </c>
      <c r="Q25" s="342">
        <v>6</v>
      </c>
      <c r="R25" s="331" t="s">
        <v>364</v>
      </c>
      <c r="S25" s="345">
        <v>0</v>
      </c>
      <c r="T25" s="343">
        <v>0</v>
      </c>
      <c r="U25" s="347">
        <v>1</v>
      </c>
      <c r="V25" s="273" t="s">
        <v>334</v>
      </c>
      <c r="W25" s="234" t="s">
        <v>495</v>
      </c>
      <c r="X25" s="155" t="s">
        <v>364</v>
      </c>
      <c r="Y25" s="182" t="s">
        <v>364</v>
      </c>
      <c r="Z25" s="182"/>
      <c r="AA25" s="182"/>
      <c r="AB25" s="182" t="s">
        <v>495</v>
      </c>
      <c r="AC25" s="182"/>
      <c r="AD25" s="297" t="s">
        <v>364</v>
      </c>
      <c r="AE25" s="302"/>
    </row>
    <row r="26" spans="1:31" ht="15" x14ac:dyDescent="0.25">
      <c r="A26" s="144" t="s">
        <v>33</v>
      </c>
      <c r="B26" s="350">
        <v>7934</v>
      </c>
      <c r="C26" s="10">
        <f t="shared" si="4"/>
        <v>6900</v>
      </c>
      <c r="D26" s="10">
        <f t="shared" si="5"/>
        <v>6900</v>
      </c>
      <c r="E26" s="351">
        <f t="shared" si="6"/>
        <v>0.8696748172422486</v>
      </c>
      <c r="F26" s="355">
        <v>4</v>
      </c>
      <c r="G26" s="349">
        <v>2</v>
      </c>
      <c r="H26" s="357">
        <v>2</v>
      </c>
      <c r="I26" s="357"/>
      <c r="J26" s="456">
        <v>0.86480000000000001</v>
      </c>
      <c r="K26" s="362"/>
      <c r="L26" s="359"/>
      <c r="M26" s="11">
        <v>2</v>
      </c>
      <c r="N26" s="6"/>
      <c r="O26" s="21"/>
      <c r="P26" s="341">
        <v>20</v>
      </c>
      <c r="Q26" s="342">
        <v>10</v>
      </c>
      <c r="R26" s="331"/>
      <c r="S26" s="345">
        <v>0</v>
      </c>
      <c r="T26" s="343">
        <v>0</v>
      </c>
      <c r="U26" s="347">
        <v>1</v>
      </c>
      <c r="V26" s="234" t="s">
        <v>340</v>
      </c>
      <c r="W26" s="234"/>
      <c r="X26" s="269" t="s">
        <v>560</v>
      </c>
      <c r="Y26" s="182" t="s">
        <v>364</v>
      </c>
      <c r="Z26" s="182"/>
      <c r="AA26" s="182"/>
      <c r="AB26" s="182" t="s">
        <v>495</v>
      </c>
      <c r="AC26" s="182"/>
      <c r="AD26" s="297" t="s">
        <v>364</v>
      </c>
      <c r="AE26" s="302"/>
    </row>
    <row r="27" spans="1:31" ht="15" x14ac:dyDescent="0.25">
      <c r="A27" s="144" t="s">
        <v>34</v>
      </c>
      <c r="B27" s="350">
        <v>3210</v>
      </c>
      <c r="C27" s="10">
        <f t="shared" si="4"/>
        <v>3450</v>
      </c>
      <c r="D27" s="10">
        <f t="shared" si="5"/>
        <v>3210</v>
      </c>
      <c r="E27" s="351">
        <f t="shared" si="6"/>
        <v>1</v>
      </c>
      <c r="F27" s="355">
        <v>2</v>
      </c>
      <c r="G27" s="349">
        <v>1</v>
      </c>
      <c r="H27" s="357">
        <v>1</v>
      </c>
      <c r="I27" s="357"/>
      <c r="J27" s="456">
        <v>1</v>
      </c>
      <c r="K27" s="362"/>
      <c r="L27" s="359"/>
      <c r="M27" s="12">
        <v>1</v>
      </c>
      <c r="N27" s="6"/>
      <c r="O27" s="21"/>
      <c r="P27" s="341">
        <v>8</v>
      </c>
      <c r="Q27" s="342">
        <v>8</v>
      </c>
      <c r="R27" s="331" t="s">
        <v>364</v>
      </c>
      <c r="S27" s="345">
        <v>0</v>
      </c>
      <c r="T27" s="343">
        <v>0</v>
      </c>
      <c r="U27" s="347">
        <v>1</v>
      </c>
      <c r="V27" s="234" t="s">
        <v>335</v>
      </c>
      <c r="W27" s="234"/>
      <c r="X27" s="155" t="s">
        <v>364</v>
      </c>
      <c r="Y27" s="182">
        <v>1</v>
      </c>
      <c r="Z27" s="182"/>
      <c r="AA27" s="182"/>
      <c r="AB27" s="182" t="s">
        <v>495</v>
      </c>
      <c r="AC27" s="182"/>
      <c r="AD27" s="297" t="s">
        <v>364</v>
      </c>
      <c r="AE27" s="302"/>
    </row>
    <row r="28" spans="1:31" ht="15" x14ac:dyDescent="0.25">
      <c r="A28" s="144" t="s">
        <v>35</v>
      </c>
      <c r="B28" s="350">
        <v>5679</v>
      </c>
      <c r="C28" s="10">
        <f t="shared" si="4"/>
        <v>6900</v>
      </c>
      <c r="D28" s="10">
        <f t="shared" si="5"/>
        <v>5679</v>
      </c>
      <c r="E28" s="351">
        <f t="shared" si="6"/>
        <v>1</v>
      </c>
      <c r="F28" s="355">
        <v>3</v>
      </c>
      <c r="G28" s="349">
        <v>2</v>
      </c>
      <c r="H28" s="357">
        <v>1</v>
      </c>
      <c r="I28" s="357"/>
      <c r="J28" s="456">
        <v>0.60699999999999998</v>
      </c>
      <c r="K28" s="362"/>
      <c r="L28" s="359"/>
      <c r="M28" s="12">
        <v>2</v>
      </c>
      <c r="N28" s="6"/>
      <c r="O28" s="21"/>
      <c r="P28" s="341">
        <v>14</v>
      </c>
      <c r="Q28" s="342">
        <v>12</v>
      </c>
      <c r="R28" s="331" t="s">
        <v>364</v>
      </c>
      <c r="S28" s="345">
        <v>0</v>
      </c>
      <c r="T28" s="343">
        <v>0</v>
      </c>
      <c r="U28" s="347">
        <v>1</v>
      </c>
      <c r="V28" s="234" t="s">
        <v>335</v>
      </c>
      <c r="W28" s="234"/>
      <c r="X28" s="155" t="s">
        <v>364</v>
      </c>
      <c r="Y28" s="182" t="s">
        <v>364</v>
      </c>
      <c r="Z28" s="182"/>
      <c r="AA28" s="182"/>
      <c r="AB28" s="182" t="s">
        <v>495</v>
      </c>
      <c r="AC28" s="182"/>
      <c r="AD28" s="297" t="s">
        <v>364</v>
      </c>
      <c r="AE28" s="302"/>
    </row>
    <row r="29" spans="1:31" ht="15" x14ac:dyDescent="0.25">
      <c r="A29" s="144" t="s">
        <v>36</v>
      </c>
      <c r="B29" s="350">
        <v>13071</v>
      </c>
      <c r="C29" s="10">
        <f t="shared" si="4"/>
        <v>13800</v>
      </c>
      <c r="D29" s="10">
        <f t="shared" si="5"/>
        <v>13071</v>
      </c>
      <c r="E29" s="351">
        <f t="shared" si="6"/>
        <v>1</v>
      </c>
      <c r="F29" s="355">
        <v>6</v>
      </c>
      <c r="G29" s="349">
        <v>4</v>
      </c>
      <c r="H29" s="357">
        <v>3</v>
      </c>
      <c r="I29" s="357"/>
      <c r="J29" s="456">
        <v>0.77059999999999995</v>
      </c>
      <c r="K29" s="362"/>
      <c r="L29" s="359"/>
      <c r="M29" s="11">
        <v>3</v>
      </c>
      <c r="N29" s="6"/>
      <c r="O29" s="21"/>
      <c r="P29" s="341">
        <v>30</v>
      </c>
      <c r="Q29" s="342">
        <v>14</v>
      </c>
      <c r="R29" s="331" t="s">
        <v>364</v>
      </c>
      <c r="S29" s="345">
        <v>0</v>
      </c>
      <c r="T29" s="343">
        <v>1</v>
      </c>
      <c r="U29" s="347">
        <v>0</v>
      </c>
      <c r="V29" s="234" t="s">
        <v>343</v>
      </c>
      <c r="W29" s="234"/>
      <c r="X29" s="155" t="s">
        <v>364</v>
      </c>
      <c r="Y29" s="182" t="s">
        <v>364</v>
      </c>
      <c r="Z29" s="182"/>
      <c r="AA29" s="182"/>
      <c r="AB29" s="182" t="s">
        <v>495</v>
      </c>
      <c r="AC29" s="182"/>
      <c r="AD29" s="297" t="s">
        <v>364</v>
      </c>
      <c r="AE29" s="302"/>
    </row>
    <row r="30" spans="1:31" ht="15" x14ac:dyDescent="0.25">
      <c r="A30" s="144" t="s">
        <v>37</v>
      </c>
      <c r="B30" s="350">
        <v>10795</v>
      </c>
      <c r="C30" s="10">
        <f t="shared" si="4"/>
        <v>10350</v>
      </c>
      <c r="D30" s="10">
        <f t="shared" si="5"/>
        <v>10350</v>
      </c>
      <c r="E30" s="351">
        <f t="shared" si="6"/>
        <v>0.95877721167207042</v>
      </c>
      <c r="F30" s="355">
        <v>5</v>
      </c>
      <c r="G30" s="349">
        <v>3</v>
      </c>
      <c r="H30" s="357">
        <v>0</v>
      </c>
      <c r="I30" s="357"/>
      <c r="J30" s="456">
        <v>0</v>
      </c>
      <c r="K30" s="362"/>
      <c r="L30" s="359"/>
      <c r="M30" s="11">
        <v>3</v>
      </c>
      <c r="N30" s="6"/>
      <c r="O30" s="21"/>
      <c r="P30" s="341">
        <v>25</v>
      </c>
      <c r="Q30" s="342">
        <v>20</v>
      </c>
      <c r="R30" s="331" t="s">
        <v>364</v>
      </c>
      <c r="S30" s="345">
        <v>0</v>
      </c>
      <c r="T30" s="343">
        <v>0</v>
      </c>
      <c r="U30" s="347">
        <v>0</v>
      </c>
      <c r="V30" s="274" t="s">
        <v>572</v>
      </c>
      <c r="W30" s="234"/>
      <c r="X30" s="155" t="s">
        <v>364</v>
      </c>
      <c r="Y30" s="182" t="s">
        <v>364</v>
      </c>
      <c r="Z30" s="182"/>
      <c r="AA30" s="182"/>
      <c r="AB30" s="182" t="s">
        <v>495</v>
      </c>
      <c r="AC30" s="182"/>
      <c r="AD30" s="297" t="s">
        <v>364</v>
      </c>
      <c r="AE30" s="302"/>
    </row>
    <row r="31" spans="1:31" ht="15" x14ac:dyDescent="0.25">
      <c r="A31" s="144" t="s">
        <v>38</v>
      </c>
      <c r="B31" s="350">
        <v>142295</v>
      </c>
      <c r="C31" s="10">
        <f t="shared" si="4"/>
        <v>72450</v>
      </c>
      <c r="D31" s="10">
        <f t="shared" si="5"/>
        <v>72450</v>
      </c>
      <c r="E31" s="351">
        <f t="shared" si="6"/>
        <v>0.50915351909764928</v>
      </c>
      <c r="F31" s="355">
        <v>66</v>
      </c>
      <c r="G31" s="349">
        <v>21</v>
      </c>
      <c r="H31" s="357">
        <v>3</v>
      </c>
      <c r="I31" s="357"/>
      <c r="J31" s="456">
        <v>7.0900000000000005E-2</v>
      </c>
      <c r="K31" s="362"/>
      <c r="L31" s="359"/>
      <c r="M31" s="12">
        <v>14</v>
      </c>
      <c r="N31" s="6"/>
      <c r="O31" s="21"/>
      <c r="P31" s="341">
        <v>329</v>
      </c>
      <c r="Q31" s="342">
        <v>80</v>
      </c>
      <c r="R31" s="331" t="s">
        <v>364</v>
      </c>
      <c r="S31" s="345">
        <v>0</v>
      </c>
      <c r="T31" s="343">
        <v>0</v>
      </c>
      <c r="U31" s="347">
        <v>0</v>
      </c>
      <c r="V31" s="236" t="s">
        <v>410</v>
      </c>
      <c r="W31" s="234" t="s">
        <v>495</v>
      </c>
      <c r="X31" s="264" t="s">
        <v>7</v>
      </c>
      <c r="Y31" s="182" t="s">
        <v>364</v>
      </c>
      <c r="Z31" s="289">
        <v>3</v>
      </c>
      <c r="AA31" s="182"/>
      <c r="AB31" s="182" t="s">
        <v>495</v>
      </c>
      <c r="AC31" s="182"/>
      <c r="AD31" s="297" t="s">
        <v>364</v>
      </c>
      <c r="AE31" s="302"/>
    </row>
    <row r="32" spans="1:31" ht="15" x14ac:dyDescent="0.25">
      <c r="A32" s="144" t="s">
        <v>39</v>
      </c>
      <c r="B32" s="350">
        <v>10979</v>
      </c>
      <c r="C32" s="10">
        <f t="shared" si="4"/>
        <v>10350</v>
      </c>
      <c r="D32" s="10">
        <f t="shared" si="5"/>
        <v>10350</v>
      </c>
      <c r="E32" s="351">
        <f t="shared" si="6"/>
        <v>0.94270880772383636</v>
      </c>
      <c r="F32" s="355">
        <v>5</v>
      </c>
      <c r="G32" s="349">
        <v>3</v>
      </c>
      <c r="H32" s="357">
        <v>3</v>
      </c>
      <c r="I32" s="357"/>
      <c r="J32" s="456">
        <v>0.91910000000000003</v>
      </c>
      <c r="K32" s="362"/>
      <c r="L32" s="359"/>
      <c r="M32" s="11">
        <v>1</v>
      </c>
      <c r="N32" s="6"/>
      <c r="O32" s="21"/>
      <c r="P32" s="341">
        <v>25</v>
      </c>
      <c r="Q32" s="342">
        <v>19</v>
      </c>
      <c r="R32" s="331" t="s">
        <v>364</v>
      </c>
      <c r="S32" s="345">
        <v>0</v>
      </c>
      <c r="T32" s="343">
        <v>1</v>
      </c>
      <c r="U32" s="347">
        <v>0</v>
      </c>
      <c r="V32" s="234" t="s">
        <v>343</v>
      </c>
      <c r="W32" s="234"/>
      <c r="X32" s="270"/>
      <c r="Y32" s="182" t="s">
        <v>364</v>
      </c>
      <c r="Z32" s="289">
        <v>2</v>
      </c>
      <c r="AA32" s="182"/>
      <c r="AB32" s="182" t="s">
        <v>495</v>
      </c>
      <c r="AC32" s="182"/>
      <c r="AD32" s="297" t="s">
        <v>364</v>
      </c>
      <c r="AE32" s="302"/>
    </row>
    <row r="33" spans="1:31" ht="15" x14ac:dyDescent="0.25">
      <c r="A33" s="144" t="s">
        <v>40</v>
      </c>
      <c r="B33" s="350">
        <v>23147</v>
      </c>
      <c r="C33" s="10">
        <f t="shared" si="4"/>
        <v>31050</v>
      </c>
      <c r="D33" s="10">
        <f t="shared" si="5"/>
        <v>23147</v>
      </c>
      <c r="E33" s="351">
        <f t="shared" si="6"/>
        <v>1</v>
      </c>
      <c r="F33" s="355">
        <v>11</v>
      </c>
      <c r="G33" s="349">
        <v>9</v>
      </c>
      <c r="H33" s="357">
        <v>7</v>
      </c>
      <c r="I33" s="357"/>
      <c r="J33" s="456">
        <v>1</v>
      </c>
      <c r="K33" s="362"/>
      <c r="L33" s="359"/>
      <c r="M33" s="12">
        <v>7</v>
      </c>
      <c r="N33" s="6"/>
      <c r="O33" s="21"/>
      <c r="P33" s="341">
        <v>53</v>
      </c>
      <c r="Q33" s="342">
        <v>42</v>
      </c>
      <c r="R33" s="331" t="s">
        <v>364</v>
      </c>
      <c r="S33" s="345">
        <v>1</v>
      </c>
      <c r="T33" s="343">
        <v>0</v>
      </c>
      <c r="U33" s="347">
        <v>0</v>
      </c>
      <c r="V33" s="234" t="s">
        <v>344</v>
      </c>
      <c r="W33" s="234"/>
      <c r="X33" s="265" t="s">
        <v>309</v>
      </c>
      <c r="Y33" s="181">
        <v>1</v>
      </c>
      <c r="Z33" s="288">
        <v>11</v>
      </c>
      <c r="AA33" s="181"/>
      <c r="AB33" s="181" t="s">
        <v>495</v>
      </c>
      <c r="AC33" s="181"/>
      <c r="AD33" s="297" t="s">
        <v>364</v>
      </c>
      <c r="AE33" s="302"/>
    </row>
    <row r="34" spans="1:31" ht="15" x14ac:dyDescent="0.25">
      <c r="A34" s="144" t="s">
        <v>308</v>
      </c>
      <c r="B34" s="350">
        <v>12760</v>
      </c>
      <c r="C34" s="10">
        <f t="shared" si="4"/>
        <v>20700</v>
      </c>
      <c r="D34" s="10">
        <f t="shared" si="5"/>
        <v>12760</v>
      </c>
      <c r="E34" s="351">
        <f t="shared" si="6"/>
        <v>1</v>
      </c>
      <c r="F34" s="355">
        <v>6</v>
      </c>
      <c r="G34" s="349">
        <v>6</v>
      </c>
      <c r="H34" s="357">
        <v>3</v>
      </c>
      <c r="I34" s="357"/>
      <c r="J34" s="456">
        <v>0.7994</v>
      </c>
      <c r="K34" s="362"/>
      <c r="L34" s="359"/>
      <c r="M34" s="184">
        <v>0</v>
      </c>
      <c r="N34" s="6"/>
      <c r="O34" s="21"/>
      <c r="P34" s="341">
        <v>31</v>
      </c>
      <c r="Q34" s="342">
        <v>16</v>
      </c>
      <c r="R34" s="331" t="s">
        <v>364</v>
      </c>
      <c r="S34" s="345">
        <v>0</v>
      </c>
      <c r="T34" s="343">
        <v>1</v>
      </c>
      <c r="U34" s="347">
        <v>0</v>
      </c>
      <c r="V34" s="234" t="s">
        <v>345</v>
      </c>
      <c r="W34" s="273" t="s">
        <v>495</v>
      </c>
      <c r="X34" s="155" t="s">
        <v>312</v>
      </c>
      <c r="Y34" s="181">
        <v>2</v>
      </c>
      <c r="Z34" s="288">
        <v>1</v>
      </c>
      <c r="AA34" s="181"/>
      <c r="AB34" s="181" t="s">
        <v>495</v>
      </c>
      <c r="AC34" s="181"/>
      <c r="AD34" s="297" t="s">
        <v>364</v>
      </c>
      <c r="AE34" s="302"/>
    </row>
    <row r="35" spans="1:31" ht="15" x14ac:dyDescent="0.25">
      <c r="A35" s="144" t="s">
        <v>41</v>
      </c>
      <c r="B35" s="350">
        <v>2678</v>
      </c>
      <c r="C35" s="10">
        <f t="shared" si="4"/>
        <v>3450</v>
      </c>
      <c r="D35" s="10">
        <f t="shared" si="5"/>
        <v>2678</v>
      </c>
      <c r="E35" s="351">
        <f t="shared" si="6"/>
        <v>1</v>
      </c>
      <c r="F35" s="355">
        <v>1</v>
      </c>
      <c r="G35" s="349">
        <v>1</v>
      </c>
      <c r="H35" s="357">
        <v>1</v>
      </c>
      <c r="I35" s="357"/>
      <c r="J35" s="456">
        <v>1</v>
      </c>
      <c r="K35" s="362"/>
      <c r="L35" s="359"/>
      <c r="M35" s="11">
        <v>1</v>
      </c>
      <c r="N35" s="6">
        <v>1</v>
      </c>
      <c r="O35" s="21">
        <v>1</v>
      </c>
      <c r="P35" s="341">
        <v>7</v>
      </c>
      <c r="Q35" s="342">
        <v>8</v>
      </c>
      <c r="R35" s="331" t="s">
        <v>364</v>
      </c>
      <c r="S35" s="345">
        <v>0</v>
      </c>
      <c r="T35" s="343">
        <v>0</v>
      </c>
      <c r="U35" s="347">
        <v>1</v>
      </c>
      <c r="V35" s="234" t="s">
        <v>365</v>
      </c>
      <c r="W35" s="234" t="s">
        <v>495</v>
      </c>
      <c r="X35" s="155" t="s">
        <v>364</v>
      </c>
      <c r="Y35" s="182" t="s">
        <v>364</v>
      </c>
      <c r="Z35" s="182"/>
      <c r="AA35" s="182"/>
      <c r="AB35" s="182" t="s">
        <v>495</v>
      </c>
      <c r="AC35" s="182"/>
      <c r="AD35" s="297" t="s">
        <v>364</v>
      </c>
      <c r="AE35" s="302"/>
    </row>
    <row r="36" spans="1:31" ht="15" x14ac:dyDescent="0.25">
      <c r="A36" s="144" t="s">
        <v>42</v>
      </c>
      <c r="B36" s="350">
        <v>1677</v>
      </c>
      <c r="C36" s="10">
        <f t="shared" si="4"/>
        <v>3450</v>
      </c>
      <c r="D36" s="10">
        <f t="shared" si="5"/>
        <v>1677</v>
      </c>
      <c r="E36" s="351">
        <f t="shared" si="6"/>
        <v>1</v>
      </c>
      <c r="F36" s="355">
        <v>1</v>
      </c>
      <c r="G36" s="349">
        <v>1</v>
      </c>
      <c r="H36" s="357">
        <v>1</v>
      </c>
      <c r="I36" s="357"/>
      <c r="J36" s="456">
        <v>1</v>
      </c>
      <c r="K36" s="362"/>
      <c r="L36" s="359"/>
      <c r="M36" s="11">
        <v>1</v>
      </c>
      <c r="N36" s="6"/>
      <c r="O36" s="21"/>
      <c r="P36" s="341">
        <v>4</v>
      </c>
      <c r="Q36" s="342">
        <v>5</v>
      </c>
      <c r="R36" s="331" t="s">
        <v>364</v>
      </c>
      <c r="S36" s="345">
        <v>0</v>
      </c>
      <c r="T36" s="343">
        <v>0</v>
      </c>
      <c r="U36" s="347">
        <v>1</v>
      </c>
      <c r="V36" s="234" t="s">
        <v>365</v>
      </c>
      <c r="W36" s="234" t="s">
        <v>495</v>
      </c>
      <c r="X36" s="155" t="s">
        <v>364</v>
      </c>
      <c r="Y36" s="182">
        <v>1</v>
      </c>
      <c r="Z36" s="182"/>
      <c r="AA36" s="182"/>
      <c r="AB36" s="182" t="s">
        <v>495</v>
      </c>
      <c r="AC36" s="182"/>
      <c r="AD36" s="297" t="s">
        <v>364</v>
      </c>
      <c r="AE36" s="302"/>
    </row>
    <row r="37" spans="1:31" ht="15" x14ac:dyDescent="0.25">
      <c r="A37" s="144" t="s">
        <v>43</v>
      </c>
      <c r="B37" s="350">
        <v>29168</v>
      </c>
      <c r="C37" s="10">
        <f t="shared" si="4"/>
        <v>27600</v>
      </c>
      <c r="D37" s="10">
        <f t="shared" si="5"/>
        <v>27600</v>
      </c>
      <c r="E37" s="351">
        <f t="shared" si="6"/>
        <v>0.94624245748765767</v>
      </c>
      <c r="F37" s="355">
        <v>14</v>
      </c>
      <c r="G37" s="349">
        <v>8</v>
      </c>
      <c r="H37" s="357">
        <v>8</v>
      </c>
      <c r="I37" s="357"/>
      <c r="J37" s="456">
        <v>0.92430000000000001</v>
      </c>
      <c r="K37" s="362"/>
      <c r="L37" s="359"/>
      <c r="M37" s="11">
        <v>6</v>
      </c>
      <c r="N37" s="6"/>
      <c r="O37" s="21"/>
      <c r="P37" s="341">
        <v>68</v>
      </c>
      <c r="Q37" s="342">
        <v>47</v>
      </c>
      <c r="R37" s="331" t="s">
        <v>364</v>
      </c>
      <c r="S37" s="345">
        <v>0</v>
      </c>
      <c r="T37" s="343">
        <v>1</v>
      </c>
      <c r="U37" s="347">
        <v>0</v>
      </c>
      <c r="V37" s="234" t="s">
        <v>341</v>
      </c>
      <c r="W37" s="234" t="s">
        <v>495</v>
      </c>
      <c r="X37" s="265" t="s">
        <v>309</v>
      </c>
      <c r="Y37" s="181">
        <v>3</v>
      </c>
      <c r="Z37" s="288">
        <v>4</v>
      </c>
      <c r="AA37" s="181">
        <v>1</v>
      </c>
      <c r="AB37" s="181" t="s">
        <v>495</v>
      </c>
      <c r="AC37" s="181"/>
      <c r="AD37" s="297" t="s">
        <v>364</v>
      </c>
      <c r="AE37" s="302"/>
    </row>
    <row r="38" spans="1:31" ht="15" x14ac:dyDescent="0.25">
      <c r="A38" s="144" t="s">
        <v>44</v>
      </c>
      <c r="B38" s="350">
        <v>6337</v>
      </c>
      <c r="C38" s="10">
        <f t="shared" si="4"/>
        <v>10350</v>
      </c>
      <c r="D38" s="10">
        <f t="shared" si="5"/>
        <v>6337</v>
      </c>
      <c r="E38" s="351">
        <f t="shared" si="6"/>
        <v>1</v>
      </c>
      <c r="F38" s="355">
        <v>3</v>
      </c>
      <c r="G38" s="349">
        <v>3</v>
      </c>
      <c r="H38" s="357">
        <v>3</v>
      </c>
      <c r="I38" s="357"/>
      <c r="J38" s="456">
        <v>1</v>
      </c>
      <c r="K38" s="362"/>
      <c r="L38" s="359"/>
      <c r="M38" s="12">
        <v>1</v>
      </c>
      <c r="N38" s="6">
        <v>1</v>
      </c>
      <c r="O38" s="21">
        <v>0</v>
      </c>
      <c r="P38" s="341">
        <v>16</v>
      </c>
      <c r="Q38" s="342">
        <v>15</v>
      </c>
      <c r="R38" s="331" t="s">
        <v>364</v>
      </c>
      <c r="S38" s="345">
        <v>0</v>
      </c>
      <c r="T38" s="343">
        <v>0</v>
      </c>
      <c r="U38" s="347">
        <v>1</v>
      </c>
      <c r="V38" s="234" t="s">
        <v>346</v>
      </c>
      <c r="W38" s="234"/>
      <c r="X38" s="155" t="s">
        <v>364</v>
      </c>
      <c r="Y38" s="182">
        <v>1</v>
      </c>
      <c r="Z38" s="182"/>
      <c r="AA38" s="182"/>
      <c r="AB38" s="182" t="s">
        <v>495</v>
      </c>
      <c r="AC38" s="182"/>
      <c r="AD38" s="297" t="s">
        <v>364</v>
      </c>
      <c r="AE38" s="302"/>
    </row>
    <row r="39" spans="1:31" ht="15" x14ac:dyDescent="0.25">
      <c r="A39" s="144" t="s">
        <v>45</v>
      </c>
      <c r="B39" s="350">
        <v>2706</v>
      </c>
      <c r="C39" s="10">
        <f t="shared" si="4"/>
        <v>3450</v>
      </c>
      <c r="D39" s="10">
        <f t="shared" si="5"/>
        <v>2706</v>
      </c>
      <c r="E39" s="351">
        <f t="shared" si="6"/>
        <v>1</v>
      </c>
      <c r="F39" s="355">
        <v>1</v>
      </c>
      <c r="G39" s="349">
        <v>1</v>
      </c>
      <c r="H39" s="357">
        <v>1</v>
      </c>
      <c r="I39" s="357"/>
      <c r="J39" s="456">
        <v>1</v>
      </c>
      <c r="K39" s="362"/>
      <c r="L39" s="359"/>
      <c r="M39" s="11">
        <v>1</v>
      </c>
      <c r="N39" s="6"/>
      <c r="O39" s="21"/>
      <c r="P39" s="341">
        <v>7</v>
      </c>
      <c r="Q39" s="342">
        <v>4</v>
      </c>
      <c r="R39" s="331" t="s">
        <v>364</v>
      </c>
      <c r="S39" s="345">
        <v>0</v>
      </c>
      <c r="T39" s="343">
        <v>0</v>
      </c>
      <c r="U39" s="347">
        <v>1</v>
      </c>
      <c r="V39" s="234" t="s">
        <v>365</v>
      </c>
      <c r="W39" s="234" t="s">
        <v>495</v>
      </c>
      <c r="X39" s="155" t="s">
        <v>364</v>
      </c>
      <c r="Y39" s="182">
        <v>1</v>
      </c>
      <c r="Z39" s="289">
        <v>1</v>
      </c>
      <c r="AA39" s="182"/>
      <c r="AB39" s="182" t="s">
        <v>495</v>
      </c>
      <c r="AC39" s="182"/>
      <c r="AD39" s="297" t="s">
        <v>364</v>
      </c>
      <c r="AE39" s="302"/>
    </row>
    <row r="40" spans="1:31" s="1" customFormat="1" ht="15" x14ac:dyDescent="0.25">
      <c r="A40" s="144" t="s">
        <v>46</v>
      </c>
      <c r="B40" s="350">
        <v>11652</v>
      </c>
      <c r="C40" s="10">
        <f t="shared" si="4"/>
        <v>17250</v>
      </c>
      <c r="D40" s="10">
        <f t="shared" si="5"/>
        <v>11652</v>
      </c>
      <c r="E40" s="351">
        <f t="shared" si="6"/>
        <v>1</v>
      </c>
      <c r="F40" s="355">
        <v>6</v>
      </c>
      <c r="G40" s="349">
        <v>5</v>
      </c>
      <c r="H40" s="357">
        <v>2</v>
      </c>
      <c r="I40" s="357"/>
      <c r="J40" s="456">
        <v>0.58589999999999998</v>
      </c>
      <c r="K40" s="362"/>
      <c r="L40" s="359"/>
      <c r="M40" s="12">
        <v>3</v>
      </c>
      <c r="N40" s="6"/>
      <c r="O40" s="21"/>
      <c r="P40" s="341">
        <v>28</v>
      </c>
      <c r="Q40" s="342">
        <v>23</v>
      </c>
      <c r="R40" s="331" t="s">
        <v>364</v>
      </c>
      <c r="S40" s="345">
        <v>0</v>
      </c>
      <c r="T40" s="343">
        <v>1</v>
      </c>
      <c r="U40" s="347">
        <v>0</v>
      </c>
      <c r="V40" s="234" t="s">
        <v>364</v>
      </c>
      <c r="W40" s="234"/>
      <c r="X40" s="155" t="s">
        <v>364</v>
      </c>
      <c r="Y40" s="182" t="s">
        <v>364</v>
      </c>
      <c r="Z40" s="289">
        <v>4</v>
      </c>
      <c r="AA40" s="182"/>
      <c r="AB40" s="182" t="s">
        <v>495</v>
      </c>
      <c r="AC40" s="182"/>
      <c r="AD40" s="297" t="s">
        <v>364</v>
      </c>
      <c r="AE40" s="303"/>
    </row>
    <row r="41" spans="1:31" ht="15" x14ac:dyDescent="0.25">
      <c r="A41" s="144" t="s">
        <v>47</v>
      </c>
      <c r="B41" s="350">
        <v>68481</v>
      </c>
      <c r="C41" s="10">
        <f t="shared" si="4"/>
        <v>69000</v>
      </c>
      <c r="D41" s="10">
        <f t="shared" si="5"/>
        <v>68481</v>
      </c>
      <c r="E41" s="351">
        <f t="shared" si="6"/>
        <v>1</v>
      </c>
      <c r="F41" s="355">
        <v>33</v>
      </c>
      <c r="G41" s="349">
        <v>20</v>
      </c>
      <c r="H41" s="357">
        <v>5</v>
      </c>
      <c r="I41" s="357"/>
      <c r="J41" s="456">
        <v>0.2482</v>
      </c>
      <c r="K41" s="362"/>
      <c r="L41" s="359"/>
      <c r="M41" s="12">
        <v>17</v>
      </c>
      <c r="N41" s="6"/>
      <c r="O41" s="21"/>
      <c r="P41" s="341">
        <v>164</v>
      </c>
      <c r="Q41" s="342">
        <v>80</v>
      </c>
      <c r="R41" s="331" t="s">
        <v>364</v>
      </c>
      <c r="S41" s="345">
        <v>2</v>
      </c>
      <c r="T41" s="343">
        <v>0</v>
      </c>
      <c r="U41" s="347">
        <v>0</v>
      </c>
      <c r="V41" s="236" t="s">
        <v>411</v>
      </c>
      <c r="W41" s="234" t="s">
        <v>495</v>
      </c>
      <c r="X41" s="264" t="s">
        <v>4</v>
      </c>
      <c r="Y41" s="182">
        <v>1</v>
      </c>
      <c r="Z41" s="289">
        <v>1</v>
      </c>
      <c r="AA41" s="182">
        <v>1</v>
      </c>
      <c r="AB41" s="182" t="s">
        <v>495</v>
      </c>
      <c r="AC41" s="182"/>
      <c r="AD41" s="297" t="s">
        <v>364</v>
      </c>
      <c r="AE41" s="302"/>
    </row>
    <row r="42" spans="1:31" ht="15" x14ac:dyDescent="0.25">
      <c r="A42" s="144" t="s">
        <v>48</v>
      </c>
      <c r="B42" s="350">
        <v>357199</v>
      </c>
      <c r="C42" s="10">
        <f t="shared" si="4"/>
        <v>227700</v>
      </c>
      <c r="D42" s="10">
        <f t="shared" si="5"/>
        <v>227700</v>
      </c>
      <c r="E42" s="351">
        <f t="shared" si="6"/>
        <v>0.63745979132080433</v>
      </c>
      <c r="F42" s="355">
        <v>172</v>
      </c>
      <c r="G42" s="349">
        <v>66</v>
      </c>
      <c r="H42" s="357">
        <v>34</v>
      </c>
      <c r="I42" s="357"/>
      <c r="J42" s="456">
        <v>0.3241</v>
      </c>
      <c r="K42" s="362"/>
      <c r="L42" s="359"/>
      <c r="M42" s="12">
        <v>63</v>
      </c>
      <c r="N42" s="6"/>
      <c r="O42" s="21"/>
      <c r="P42" s="341">
        <v>859</v>
      </c>
      <c r="Q42" s="342">
        <v>237</v>
      </c>
      <c r="R42" s="331" t="s">
        <v>364</v>
      </c>
      <c r="S42" s="345">
        <v>0</v>
      </c>
      <c r="T42" s="343">
        <v>0</v>
      </c>
      <c r="U42" s="347">
        <v>0</v>
      </c>
      <c r="V42" s="236" t="s">
        <v>412</v>
      </c>
      <c r="W42" s="234"/>
      <c r="X42" s="264" t="s">
        <v>462</v>
      </c>
      <c r="Y42" s="182" t="s">
        <v>364</v>
      </c>
      <c r="Z42" s="289">
        <v>17</v>
      </c>
      <c r="AA42" s="182">
        <v>1</v>
      </c>
      <c r="AB42" s="182" t="s">
        <v>495</v>
      </c>
      <c r="AC42" s="182" t="s">
        <v>501</v>
      </c>
      <c r="AD42" s="296">
        <v>10</v>
      </c>
      <c r="AE42" s="302"/>
    </row>
    <row r="43" spans="1:31" ht="15" x14ac:dyDescent="0.25">
      <c r="A43" s="144" t="s">
        <v>49</v>
      </c>
      <c r="B43" s="350">
        <v>3474</v>
      </c>
      <c r="C43" s="10">
        <f t="shared" si="4"/>
        <v>3450</v>
      </c>
      <c r="D43" s="10">
        <f t="shared" si="5"/>
        <v>3450</v>
      </c>
      <c r="E43" s="351">
        <f t="shared" si="6"/>
        <v>0.99309153713298792</v>
      </c>
      <c r="F43" s="355">
        <v>2</v>
      </c>
      <c r="G43" s="349">
        <v>1</v>
      </c>
      <c r="H43" s="357">
        <v>1</v>
      </c>
      <c r="I43" s="357"/>
      <c r="J43" s="456">
        <v>0.98909999999999998</v>
      </c>
      <c r="K43" s="362"/>
      <c r="L43" s="359"/>
      <c r="M43" s="11">
        <v>1</v>
      </c>
      <c r="N43" s="6"/>
      <c r="O43" s="21"/>
      <c r="P43" s="341">
        <v>9</v>
      </c>
      <c r="Q43" s="342">
        <v>8</v>
      </c>
      <c r="R43" s="336" t="s">
        <v>364</v>
      </c>
      <c r="S43" s="345">
        <v>0</v>
      </c>
      <c r="T43" s="343">
        <v>0</v>
      </c>
      <c r="U43" s="347">
        <v>0</v>
      </c>
      <c r="V43" s="234" t="s">
        <v>339</v>
      </c>
      <c r="W43" s="234"/>
      <c r="X43" s="155" t="s">
        <v>364</v>
      </c>
      <c r="Y43" s="182" t="s">
        <v>364</v>
      </c>
      <c r="Z43" s="289">
        <v>1</v>
      </c>
      <c r="AA43" s="182"/>
      <c r="AB43" s="182" t="s">
        <v>495</v>
      </c>
      <c r="AC43" s="182"/>
      <c r="AD43" s="296" t="s">
        <v>364</v>
      </c>
      <c r="AE43" s="302"/>
    </row>
    <row r="44" spans="1:31" ht="15" x14ac:dyDescent="0.25">
      <c r="A44" s="451" t="s">
        <v>50</v>
      </c>
      <c r="B44" s="452">
        <v>4743</v>
      </c>
      <c r="C44" s="362">
        <f t="shared" si="4"/>
        <v>6900</v>
      </c>
      <c r="D44" s="362">
        <f t="shared" si="5"/>
        <v>4743</v>
      </c>
      <c r="E44" s="457">
        <f t="shared" si="6"/>
        <v>1</v>
      </c>
      <c r="F44" s="454">
        <v>2</v>
      </c>
      <c r="G44" s="455">
        <v>2</v>
      </c>
      <c r="H44" s="357">
        <v>1</v>
      </c>
      <c r="I44" s="371"/>
      <c r="J44" s="456">
        <v>0.72289999999999999</v>
      </c>
      <c r="K44" s="362"/>
      <c r="L44" s="359"/>
      <c r="M44" s="11">
        <v>2</v>
      </c>
      <c r="N44" s="6"/>
      <c r="O44" s="21"/>
      <c r="P44" s="341">
        <v>12</v>
      </c>
      <c r="Q44" s="342">
        <v>11</v>
      </c>
      <c r="R44" s="331" t="s">
        <v>364</v>
      </c>
      <c r="S44" s="345">
        <v>0</v>
      </c>
      <c r="T44" s="343">
        <v>0</v>
      </c>
      <c r="U44" s="347">
        <v>0</v>
      </c>
      <c r="V44" s="234" t="s">
        <v>347</v>
      </c>
      <c r="W44" s="234"/>
      <c r="X44" s="155" t="s">
        <v>364</v>
      </c>
      <c r="Y44" s="182" t="s">
        <v>364</v>
      </c>
      <c r="Z44" s="182"/>
      <c r="AA44" s="182"/>
      <c r="AB44" s="182" t="s">
        <v>495</v>
      </c>
      <c r="AC44" s="182"/>
      <c r="AD44" s="297" t="s">
        <v>364</v>
      </c>
      <c r="AE44" s="302"/>
    </row>
    <row r="45" spans="1:31" ht="15" x14ac:dyDescent="0.25">
      <c r="A45" s="144" t="s">
        <v>51</v>
      </c>
      <c r="B45" s="350">
        <v>3010</v>
      </c>
      <c r="C45" s="10">
        <f t="shared" si="4"/>
        <v>3450</v>
      </c>
      <c r="D45" s="10">
        <f t="shared" si="5"/>
        <v>3010</v>
      </c>
      <c r="E45" s="351">
        <f t="shared" si="6"/>
        <v>1</v>
      </c>
      <c r="F45" s="355">
        <v>1</v>
      </c>
      <c r="G45" s="349">
        <v>1</v>
      </c>
      <c r="H45" s="357">
        <v>1</v>
      </c>
      <c r="I45" s="357"/>
      <c r="J45" s="456">
        <v>1</v>
      </c>
      <c r="K45" s="362"/>
      <c r="L45" s="359"/>
      <c r="M45" s="11">
        <v>1</v>
      </c>
      <c r="N45" s="6">
        <v>1</v>
      </c>
      <c r="O45" s="21">
        <v>1</v>
      </c>
      <c r="P45" s="341">
        <v>7</v>
      </c>
      <c r="Q45" s="342">
        <v>6</v>
      </c>
      <c r="R45" s="331" t="s">
        <v>364</v>
      </c>
      <c r="S45" s="345">
        <v>0</v>
      </c>
      <c r="T45" s="343">
        <v>0</v>
      </c>
      <c r="U45" s="347">
        <v>1</v>
      </c>
      <c r="V45" s="274" t="s">
        <v>528</v>
      </c>
      <c r="W45" s="234"/>
      <c r="X45" s="155" t="s">
        <v>364</v>
      </c>
      <c r="Y45" s="182"/>
      <c r="Z45" s="289">
        <v>1</v>
      </c>
      <c r="AA45" s="182"/>
      <c r="AB45" s="182" t="s">
        <v>495</v>
      </c>
      <c r="AC45" s="182"/>
      <c r="AD45" s="297" t="s">
        <v>364</v>
      </c>
      <c r="AE45" s="302"/>
    </row>
    <row r="46" spans="1:31" ht="15" x14ac:dyDescent="0.25">
      <c r="A46" s="144" t="s">
        <v>52</v>
      </c>
      <c r="B46" s="350">
        <v>2142</v>
      </c>
      <c r="C46" s="10">
        <f t="shared" si="4"/>
        <v>3450</v>
      </c>
      <c r="D46" s="10">
        <f t="shared" si="5"/>
        <v>2142</v>
      </c>
      <c r="E46" s="351">
        <f t="shared" si="6"/>
        <v>1</v>
      </c>
      <c r="F46" s="355">
        <v>1</v>
      </c>
      <c r="G46" s="349">
        <v>1</v>
      </c>
      <c r="H46" s="357">
        <v>1</v>
      </c>
      <c r="I46" s="357"/>
      <c r="J46" s="456">
        <v>1</v>
      </c>
      <c r="K46" s="362"/>
      <c r="L46" s="359"/>
      <c r="M46" s="11">
        <v>1</v>
      </c>
      <c r="N46" s="6"/>
      <c r="O46" s="21"/>
      <c r="P46" s="341">
        <v>5</v>
      </c>
      <c r="Q46" s="342">
        <v>5</v>
      </c>
      <c r="R46" s="331" t="s">
        <v>364</v>
      </c>
      <c r="S46" s="345">
        <v>0</v>
      </c>
      <c r="T46" s="343">
        <v>0</v>
      </c>
      <c r="U46" s="347">
        <v>1</v>
      </c>
      <c r="V46" s="275" t="s">
        <v>450</v>
      </c>
      <c r="W46" s="243" t="s">
        <v>495</v>
      </c>
      <c r="X46" s="155" t="s">
        <v>364</v>
      </c>
      <c r="Y46" s="182" t="s">
        <v>364</v>
      </c>
      <c r="Z46" s="182"/>
      <c r="AA46" s="182"/>
      <c r="AB46" s="182" t="s">
        <v>495</v>
      </c>
      <c r="AC46" s="182"/>
      <c r="AD46" s="297" t="s">
        <v>364</v>
      </c>
      <c r="AE46" s="309"/>
    </row>
    <row r="47" spans="1:31" ht="15" x14ac:dyDescent="0.25">
      <c r="A47" s="144" t="s">
        <v>53</v>
      </c>
      <c r="B47" s="350">
        <v>9966</v>
      </c>
      <c r="C47" s="10">
        <f t="shared" si="4"/>
        <v>13800</v>
      </c>
      <c r="D47" s="10">
        <f t="shared" si="5"/>
        <v>9966</v>
      </c>
      <c r="E47" s="351">
        <f t="shared" si="6"/>
        <v>1</v>
      </c>
      <c r="F47" s="355">
        <v>5</v>
      </c>
      <c r="G47" s="349">
        <v>4</v>
      </c>
      <c r="H47" s="357">
        <v>3</v>
      </c>
      <c r="I47" s="357"/>
      <c r="J47" s="456">
        <v>1</v>
      </c>
      <c r="K47" s="362"/>
      <c r="L47" s="359"/>
      <c r="M47" s="11">
        <v>3</v>
      </c>
      <c r="N47" s="6"/>
      <c r="O47" s="21"/>
      <c r="P47" s="341">
        <v>24</v>
      </c>
      <c r="Q47" s="342">
        <v>20</v>
      </c>
      <c r="R47" s="331" t="s">
        <v>364</v>
      </c>
      <c r="S47" s="345">
        <v>0</v>
      </c>
      <c r="T47" s="343">
        <v>0</v>
      </c>
      <c r="U47" s="347">
        <v>0</v>
      </c>
      <c r="V47" s="234" t="s">
        <v>347</v>
      </c>
      <c r="W47" s="234"/>
      <c r="X47" s="155" t="s">
        <v>364</v>
      </c>
      <c r="Y47" s="182" t="s">
        <v>364</v>
      </c>
      <c r="Z47" s="182"/>
      <c r="AA47" s="182"/>
      <c r="AB47" s="182" t="s">
        <v>495</v>
      </c>
      <c r="AC47" s="182"/>
      <c r="AD47" s="297" t="s">
        <v>364</v>
      </c>
      <c r="AE47" s="302"/>
    </row>
    <row r="48" spans="1:31" ht="15" x14ac:dyDescent="0.25">
      <c r="A48" s="144" t="s">
        <v>54</v>
      </c>
      <c r="B48" s="350">
        <v>19769</v>
      </c>
      <c r="C48" s="10">
        <f t="shared" si="4"/>
        <v>20700</v>
      </c>
      <c r="D48" s="10">
        <f t="shared" si="5"/>
        <v>19769</v>
      </c>
      <c r="E48" s="351">
        <f t="shared" si="6"/>
        <v>1</v>
      </c>
      <c r="F48" s="355">
        <v>9</v>
      </c>
      <c r="G48" s="349">
        <v>6</v>
      </c>
      <c r="H48" s="357">
        <v>6</v>
      </c>
      <c r="I48" s="357"/>
      <c r="J48" s="456">
        <v>1</v>
      </c>
      <c r="K48" s="362"/>
      <c r="L48" s="359"/>
      <c r="M48" s="12">
        <v>5</v>
      </c>
      <c r="N48" s="6"/>
      <c r="O48" s="21"/>
      <c r="P48" s="341">
        <v>45</v>
      </c>
      <c r="Q48" s="342">
        <v>28</v>
      </c>
      <c r="R48" s="336" t="s">
        <v>364</v>
      </c>
      <c r="S48" s="345">
        <v>1</v>
      </c>
      <c r="T48" s="343">
        <v>0</v>
      </c>
      <c r="U48" s="347">
        <v>0</v>
      </c>
      <c r="V48" s="234" t="s">
        <v>349</v>
      </c>
      <c r="W48" s="234" t="s">
        <v>495</v>
      </c>
      <c r="X48" s="155" t="s">
        <v>364</v>
      </c>
      <c r="Y48" s="182" t="s">
        <v>364</v>
      </c>
      <c r="Z48" s="289">
        <v>1</v>
      </c>
      <c r="AA48" s="182"/>
      <c r="AB48" s="182" t="s">
        <v>495</v>
      </c>
      <c r="AC48" s="182"/>
      <c r="AD48" s="297" t="s">
        <v>364</v>
      </c>
      <c r="AE48" s="302"/>
    </row>
    <row r="49" spans="1:31" ht="15" x14ac:dyDescent="0.25">
      <c r="A49" s="144" t="s">
        <v>55</v>
      </c>
      <c r="B49" s="350">
        <v>5246</v>
      </c>
      <c r="C49" s="10">
        <f t="shared" si="4"/>
        <v>10350</v>
      </c>
      <c r="D49" s="10">
        <f t="shared" si="5"/>
        <v>5246</v>
      </c>
      <c r="E49" s="351">
        <f t="shared" si="6"/>
        <v>1</v>
      </c>
      <c r="F49" s="355">
        <v>3</v>
      </c>
      <c r="G49" s="349">
        <v>3</v>
      </c>
      <c r="H49" s="357">
        <v>1</v>
      </c>
      <c r="I49" s="357"/>
      <c r="J49" s="456">
        <v>0.6482</v>
      </c>
      <c r="K49" s="362"/>
      <c r="L49" s="359"/>
      <c r="M49" s="11">
        <v>2</v>
      </c>
      <c r="N49" s="6"/>
      <c r="O49" s="21"/>
      <c r="P49" s="341">
        <v>13</v>
      </c>
      <c r="Q49" s="342">
        <v>6</v>
      </c>
      <c r="R49" s="331" t="s">
        <v>364</v>
      </c>
      <c r="S49" s="345">
        <v>0</v>
      </c>
      <c r="T49" s="343">
        <v>0</v>
      </c>
      <c r="U49" s="347">
        <v>1</v>
      </c>
      <c r="V49" s="234" t="s">
        <v>350</v>
      </c>
      <c r="W49" s="234"/>
      <c r="X49" s="155" t="s">
        <v>364</v>
      </c>
      <c r="Y49" s="182">
        <v>1</v>
      </c>
      <c r="Z49" s="289">
        <v>1</v>
      </c>
      <c r="AA49" s="182"/>
      <c r="AB49" s="182" t="s">
        <v>495</v>
      </c>
      <c r="AC49" s="182"/>
      <c r="AD49" s="297" t="s">
        <v>364</v>
      </c>
      <c r="AE49" s="302"/>
    </row>
    <row r="50" spans="1:31" ht="15" x14ac:dyDescent="0.25">
      <c r="A50" s="144" t="s">
        <v>56</v>
      </c>
      <c r="B50" s="350">
        <v>33450</v>
      </c>
      <c r="C50" s="10">
        <f t="shared" si="4"/>
        <v>34500</v>
      </c>
      <c r="D50" s="10">
        <f t="shared" si="5"/>
        <v>33450</v>
      </c>
      <c r="E50" s="351">
        <f t="shared" si="6"/>
        <v>1</v>
      </c>
      <c r="F50" s="355">
        <v>16</v>
      </c>
      <c r="G50" s="349">
        <v>10</v>
      </c>
      <c r="H50" s="357">
        <v>10</v>
      </c>
      <c r="I50" s="357"/>
      <c r="J50" s="456">
        <v>1</v>
      </c>
      <c r="K50" s="362"/>
      <c r="L50" s="359"/>
      <c r="M50" s="11">
        <v>8</v>
      </c>
      <c r="N50" s="6"/>
      <c r="O50" s="21"/>
      <c r="P50" s="341">
        <v>81</v>
      </c>
      <c r="Q50" s="342">
        <v>55</v>
      </c>
      <c r="R50" s="331" t="s">
        <v>364</v>
      </c>
      <c r="S50" s="345">
        <v>1</v>
      </c>
      <c r="T50" s="343">
        <v>0</v>
      </c>
      <c r="U50" s="347">
        <v>0</v>
      </c>
      <c r="V50" s="236" t="s">
        <v>413</v>
      </c>
      <c r="W50" s="234" t="s">
        <v>495</v>
      </c>
      <c r="X50" s="264" t="s">
        <v>4</v>
      </c>
      <c r="Y50" s="182" t="s">
        <v>364</v>
      </c>
      <c r="Z50" s="182"/>
      <c r="AA50" s="182"/>
      <c r="AB50" s="182" t="s">
        <v>495</v>
      </c>
      <c r="AC50" s="182"/>
      <c r="AD50" s="297" t="s">
        <v>364</v>
      </c>
      <c r="AE50" s="302"/>
    </row>
    <row r="51" spans="1:31" ht="15" x14ac:dyDescent="0.25">
      <c r="A51" s="144" t="s">
        <v>57</v>
      </c>
      <c r="B51" s="350">
        <v>3743</v>
      </c>
      <c r="C51" s="10">
        <f t="shared" si="4"/>
        <v>6900</v>
      </c>
      <c r="D51" s="10">
        <f t="shared" si="5"/>
        <v>3743</v>
      </c>
      <c r="E51" s="351">
        <f t="shared" si="6"/>
        <v>1</v>
      </c>
      <c r="F51" s="355">
        <v>2</v>
      </c>
      <c r="G51" s="349">
        <v>2</v>
      </c>
      <c r="H51" s="357">
        <v>1</v>
      </c>
      <c r="I51" s="357"/>
      <c r="J51" s="456">
        <v>0.9153</v>
      </c>
      <c r="K51" s="362"/>
      <c r="L51" s="359"/>
      <c r="M51" s="12">
        <v>1</v>
      </c>
      <c r="N51" s="6"/>
      <c r="O51" s="21"/>
      <c r="P51" s="341">
        <v>9</v>
      </c>
      <c r="Q51" s="342">
        <v>8</v>
      </c>
      <c r="R51" s="331" t="s">
        <v>364</v>
      </c>
      <c r="S51" s="345">
        <v>0</v>
      </c>
      <c r="T51" s="343">
        <v>0</v>
      </c>
      <c r="U51" s="347">
        <v>1</v>
      </c>
      <c r="V51" s="234" t="s">
        <v>366</v>
      </c>
      <c r="W51" s="234"/>
      <c r="X51" s="155" t="s">
        <v>364</v>
      </c>
      <c r="Y51" s="182" t="s">
        <v>364</v>
      </c>
      <c r="Z51" s="182"/>
      <c r="AA51" s="182"/>
      <c r="AB51" s="182" t="s">
        <v>495</v>
      </c>
      <c r="AC51" s="182"/>
      <c r="AD51" s="297" t="s">
        <v>364</v>
      </c>
      <c r="AE51" s="302"/>
    </row>
    <row r="52" spans="1:31" ht="15" x14ac:dyDescent="0.25">
      <c r="A52" s="144" t="s">
        <v>58</v>
      </c>
      <c r="B52" s="350">
        <v>2420</v>
      </c>
      <c r="C52" s="10">
        <f t="shared" si="4"/>
        <v>3450</v>
      </c>
      <c r="D52" s="10">
        <f t="shared" si="5"/>
        <v>2420</v>
      </c>
      <c r="E52" s="351">
        <f t="shared" si="6"/>
        <v>1</v>
      </c>
      <c r="F52" s="355">
        <v>1</v>
      </c>
      <c r="G52" s="349">
        <v>1</v>
      </c>
      <c r="H52" s="357">
        <v>1</v>
      </c>
      <c r="I52" s="357"/>
      <c r="J52" s="456">
        <v>1</v>
      </c>
      <c r="K52" s="362"/>
      <c r="L52" s="359"/>
      <c r="M52" s="11">
        <v>1</v>
      </c>
      <c r="N52" s="6"/>
      <c r="O52" s="21"/>
      <c r="P52" s="341">
        <v>6</v>
      </c>
      <c r="Q52" s="342">
        <v>9</v>
      </c>
      <c r="R52" s="331" t="s">
        <v>364</v>
      </c>
      <c r="S52" s="345">
        <v>0</v>
      </c>
      <c r="T52" s="343">
        <v>0</v>
      </c>
      <c r="U52" s="347">
        <v>1</v>
      </c>
      <c r="V52" s="287"/>
      <c r="W52" s="234"/>
      <c r="X52" s="155" t="s">
        <v>364</v>
      </c>
      <c r="Y52" s="181">
        <v>1</v>
      </c>
      <c r="Z52" s="288">
        <v>2</v>
      </c>
      <c r="AA52" s="181"/>
      <c r="AB52" s="181" t="s">
        <v>495</v>
      </c>
      <c r="AC52" s="181"/>
      <c r="AD52" s="297" t="s">
        <v>364</v>
      </c>
      <c r="AE52" s="302"/>
    </row>
    <row r="53" spans="1:31" ht="15" x14ac:dyDescent="0.25">
      <c r="A53" s="144" t="s">
        <v>59</v>
      </c>
      <c r="B53" s="350">
        <v>134723</v>
      </c>
      <c r="C53" s="10">
        <f t="shared" si="4"/>
        <v>117300</v>
      </c>
      <c r="D53" s="10">
        <f t="shared" si="5"/>
        <v>117300</v>
      </c>
      <c r="E53" s="351">
        <f t="shared" si="6"/>
        <v>0.87067538579158721</v>
      </c>
      <c r="F53" s="355">
        <v>63</v>
      </c>
      <c r="G53" s="349">
        <v>34</v>
      </c>
      <c r="H53" s="357">
        <v>25</v>
      </c>
      <c r="I53" s="357"/>
      <c r="J53" s="456">
        <v>0.62639999999999996</v>
      </c>
      <c r="K53" s="362"/>
      <c r="L53" s="359"/>
      <c r="M53" s="12">
        <v>25</v>
      </c>
      <c r="N53" s="6"/>
      <c r="O53" s="21"/>
      <c r="P53" s="341">
        <v>315</v>
      </c>
      <c r="Q53" s="342">
        <v>130</v>
      </c>
      <c r="R53" s="331" t="s">
        <v>364</v>
      </c>
      <c r="S53" s="345">
        <v>2</v>
      </c>
      <c r="T53" s="343">
        <v>0</v>
      </c>
      <c r="U53" s="347">
        <v>0</v>
      </c>
      <c r="V53" s="236" t="s">
        <v>414</v>
      </c>
      <c r="W53" s="234" t="s">
        <v>495</v>
      </c>
      <c r="X53" s="264" t="s">
        <v>7</v>
      </c>
      <c r="Y53" s="182">
        <v>2</v>
      </c>
      <c r="Z53" s="256">
        <v>3</v>
      </c>
      <c r="AA53" s="182">
        <v>1</v>
      </c>
      <c r="AB53" s="182" t="s">
        <v>495</v>
      </c>
      <c r="AC53" s="182"/>
      <c r="AD53" s="296">
        <v>4</v>
      </c>
      <c r="AE53" s="182">
        <v>1</v>
      </c>
    </row>
    <row r="54" spans="1:31" ht="15" x14ac:dyDescent="0.25">
      <c r="A54" s="144" t="s">
        <v>60</v>
      </c>
      <c r="B54" s="350">
        <v>78595</v>
      </c>
      <c r="C54" s="10">
        <f t="shared" si="4"/>
        <v>51750</v>
      </c>
      <c r="D54" s="10">
        <f t="shared" si="5"/>
        <v>51750</v>
      </c>
      <c r="E54" s="351">
        <f t="shared" si="6"/>
        <v>0.65843883198676756</v>
      </c>
      <c r="F54" s="355">
        <v>38</v>
      </c>
      <c r="G54" s="349">
        <v>15</v>
      </c>
      <c r="H54" s="357">
        <v>1</v>
      </c>
      <c r="I54" s="357"/>
      <c r="J54" s="456">
        <v>0.56279999999999997</v>
      </c>
      <c r="K54" s="362"/>
      <c r="L54" s="359"/>
      <c r="M54" s="11">
        <v>5</v>
      </c>
      <c r="N54" s="6">
        <v>1</v>
      </c>
      <c r="O54" s="21">
        <v>1</v>
      </c>
      <c r="P54" s="341">
        <v>191</v>
      </c>
      <c r="Q54" s="342">
        <v>76</v>
      </c>
      <c r="R54" s="331" t="s">
        <v>364</v>
      </c>
      <c r="S54" s="345">
        <v>1</v>
      </c>
      <c r="T54" s="343">
        <v>0</v>
      </c>
      <c r="U54" s="347">
        <v>0</v>
      </c>
      <c r="V54" s="236" t="s">
        <v>415</v>
      </c>
      <c r="W54" s="234" t="s">
        <v>495</v>
      </c>
      <c r="X54" s="264" t="s">
        <v>7</v>
      </c>
      <c r="Y54" s="181">
        <v>1</v>
      </c>
      <c r="Z54" s="181"/>
      <c r="AA54" s="181"/>
      <c r="AB54" s="181" t="s">
        <v>495</v>
      </c>
      <c r="AC54" s="181"/>
      <c r="AD54" s="297" t="s">
        <v>364</v>
      </c>
      <c r="AE54" s="302"/>
    </row>
    <row r="55" spans="1:31" ht="15" x14ac:dyDescent="0.25">
      <c r="A55" s="144" t="s">
        <v>61</v>
      </c>
      <c r="B55" s="350">
        <v>6148</v>
      </c>
      <c r="C55" s="10">
        <f t="shared" si="4"/>
        <v>10350</v>
      </c>
      <c r="D55" s="10">
        <f t="shared" si="5"/>
        <v>6148</v>
      </c>
      <c r="E55" s="351">
        <f t="shared" si="6"/>
        <v>1</v>
      </c>
      <c r="F55" s="355">
        <v>3</v>
      </c>
      <c r="G55" s="349">
        <v>3</v>
      </c>
      <c r="H55" s="357">
        <v>2</v>
      </c>
      <c r="I55" s="357"/>
      <c r="J55" s="456">
        <v>1</v>
      </c>
      <c r="K55" s="362"/>
      <c r="L55" s="359"/>
      <c r="M55" s="11">
        <v>3</v>
      </c>
      <c r="N55" s="6"/>
      <c r="O55" s="21"/>
      <c r="P55" s="341">
        <v>16</v>
      </c>
      <c r="Q55" s="342">
        <v>16</v>
      </c>
      <c r="R55" s="331" t="s">
        <v>364</v>
      </c>
      <c r="S55" s="345">
        <v>0</v>
      </c>
      <c r="T55" s="343">
        <v>1</v>
      </c>
      <c r="U55" s="347">
        <v>0</v>
      </c>
      <c r="V55" s="234" t="s">
        <v>333</v>
      </c>
      <c r="W55" s="234" t="s">
        <v>495</v>
      </c>
      <c r="X55" s="155" t="s">
        <v>8</v>
      </c>
      <c r="Y55" s="182" t="s">
        <v>364</v>
      </c>
      <c r="Z55" s="182"/>
      <c r="AA55" s="182"/>
      <c r="AB55" s="182" t="s">
        <v>495</v>
      </c>
      <c r="AC55" s="182"/>
      <c r="AD55" s="297" t="s">
        <v>364</v>
      </c>
      <c r="AE55" s="305">
        <v>1</v>
      </c>
    </row>
    <row r="56" spans="1:31" ht="15" x14ac:dyDescent="0.25">
      <c r="A56" s="144" t="s">
        <v>62</v>
      </c>
      <c r="B56" s="350">
        <v>3346</v>
      </c>
      <c r="C56" s="10">
        <f t="shared" si="4"/>
        <v>6900</v>
      </c>
      <c r="D56" s="10">
        <f t="shared" si="5"/>
        <v>3346</v>
      </c>
      <c r="E56" s="351">
        <f t="shared" si="6"/>
        <v>1</v>
      </c>
      <c r="F56" s="355">
        <v>2</v>
      </c>
      <c r="G56" s="349">
        <v>2</v>
      </c>
      <c r="H56" s="357">
        <v>12</v>
      </c>
      <c r="I56" s="357"/>
      <c r="J56" s="456">
        <v>0.4864</v>
      </c>
      <c r="K56" s="362"/>
      <c r="L56" s="359"/>
      <c r="M56" s="11">
        <v>1</v>
      </c>
      <c r="N56" s="6"/>
      <c r="O56" s="21"/>
      <c r="P56" s="341">
        <v>8</v>
      </c>
      <c r="Q56" s="342">
        <v>9</v>
      </c>
      <c r="R56" s="331" t="s">
        <v>364</v>
      </c>
      <c r="S56" s="345">
        <v>0</v>
      </c>
      <c r="T56" s="343">
        <v>0</v>
      </c>
      <c r="U56" s="347">
        <v>1</v>
      </c>
      <c r="V56" s="234" t="s">
        <v>351</v>
      </c>
      <c r="W56" s="274" t="s">
        <v>495</v>
      </c>
      <c r="X56" s="155" t="s">
        <v>364</v>
      </c>
      <c r="Y56" s="182"/>
      <c r="Z56" s="182"/>
      <c r="AA56" s="182"/>
      <c r="AB56" s="182" t="s">
        <v>495</v>
      </c>
      <c r="AC56" s="182"/>
      <c r="AD56" s="297" t="s">
        <v>364</v>
      </c>
      <c r="AE56" s="305"/>
    </row>
    <row r="57" spans="1:31" ht="15" x14ac:dyDescent="0.25">
      <c r="A57" s="144" t="s">
        <v>63</v>
      </c>
      <c r="B57" s="350">
        <v>82989</v>
      </c>
      <c r="C57" s="10">
        <f t="shared" si="4"/>
        <v>69000</v>
      </c>
      <c r="D57" s="10">
        <f t="shared" si="5"/>
        <v>69000</v>
      </c>
      <c r="E57" s="351">
        <f>(D57/B57)</f>
        <v>0.83143549145067419</v>
      </c>
      <c r="F57" s="355">
        <v>38</v>
      </c>
      <c r="G57" s="349">
        <v>20</v>
      </c>
      <c r="H57" s="357">
        <v>3</v>
      </c>
      <c r="I57" s="357"/>
      <c r="J57" s="456">
        <v>0.86380000000000001</v>
      </c>
      <c r="K57" s="362"/>
      <c r="L57" s="359"/>
      <c r="M57" s="11">
        <v>12</v>
      </c>
      <c r="N57" s="6"/>
      <c r="O57" s="21"/>
      <c r="P57" s="341">
        <v>191</v>
      </c>
      <c r="Q57" s="342">
        <v>61</v>
      </c>
      <c r="R57" s="331" t="s">
        <v>364</v>
      </c>
      <c r="S57" s="345">
        <v>2</v>
      </c>
      <c r="T57" s="343">
        <v>0</v>
      </c>
      <c r="U57" s="347">
        <v>0</v>
      </c>
      <c r="V57" s="234" t="s">
        <v>352</v>
      </c>
      <c r="W57" s="234" t="s">
        <v>495</v>
      </c>
      <c r="X57" s="264" t="s">
        <v>4</v>
      </c>
      <c r="Y57" s="181">
        <v>1</v>
      </c>
      <c r="Z57" s="181"/>
      <c r="AA57" s="181"/>
      <c r="AB57" s="181" t="s">
        <v>495</v>
      </c>
      <c r="AC57" s="181"/>
      <c r="AD57" s="297" t="s">
        <v>364</v>
      </c>
      <c r="AE57" s="305">
        <v>1</v>
      </c>
    </row>
    <row r="58" spans="1:31" ht="15" x14ac:dyDescent="0.25">
      <c r="A58" s="144" t="s">
        <v>64</v>
      </c>
      <c r="B58" s="350">
        <v>11978</v>
      </c>
      <c r="C58" s="10">
        <f t="shared" si="4"/>
        <v>10350</v>
      </c>
      <c r="D58" s="10">
        <f t="shared" si="5"/>
        <v>10350</v>
      </c>
      <c r="E58" s="351">
        <f t="shared" si="6"/>
        <v>0.8640841542828519</v>
      </c>
      <c r="F58" s="355">
        <v>6</v>
      </c>
      <c r="G58" s="349">
        <v>3</v>
      </c>
      <c r="H58" s="357">
        <v>3</v>
      </c>
      <c r="I58" s="357"/>
      <c r="J58" s="456">
        <v>1</v>
      </c>
      <c r="K58" s="362"/>
      <c r="L58" s="359"/>
      <c r="M58" s="11">
        <v>2</v>
      </c>
      <c r="N58" s="6"/>
      <c r="O58" s="21"/>
      <c r="P58" s="341">
        <v>30</v>
      </c>
      <c r="Q58" s="342">
        <v>15</v>
      </c>
      <c r="R58" s="331" t="s">
        <v>364</v>
      </c>
      <c r="S58" s="345">
        <v>0</v>
      </c>
      <c r="T58" s="343">
        <v>1</v>
      </c>
      <c r="U58" s="347">
        <v>0</v>
      </c>
      <c r="V58" s="234" t="s">
        <v>368</v>
      </c>
      <c r="W58" s="234"/>
      <c r="X58" s="155" t="s">
        <v>364</v>
      </c>
      <c r="Y58" s="182"/>
      <c r="Z58" s="182"/>
      <c r="AA58" s="182"/>
      <c r="AB58" s="182" t="s">
        <v>495</v>
      </c>
      <c r="AC58" s="182"/>
      <c r="AD58" s="297" t="s">
        <v>364</v>
      </c>
      <c r="AE58" s="305"/>
    </row>
    <row r="59" spans="1:31" ht="15" x14ac:dyDescent="0.25">
      <c r="A59" s="451" t="s">
        <v>65</v>
      </c>
      <c r="B59" s="452">
        <v>7016</v>
      </c>
      <c r="C59" s="362">
        <f t="shared" si="4"/>
        <v>13800</v>
      </c>
      <c r="D59" s="362">
        <f t="shared" si="5"/>
        <v>7016</v>
      </c>
      <c r="E59" s="457">
        <f t="shared" si="6"/>
        <v>1</v>
      </c>
      <c r="F59" s="454">
        <v>4</v>
      </c>
      <c r="G59" s="455">
        <v>4</v>
      </c>
      <c r="H59" s="357">
        <v>4</v>
      </c>
      <c r="I59" s="371"/>
      <c r="J59" s="456">
        <v>1</v>
      </c>
      <c r="K59" s="362"/>
      <c r="L59" s="359"/>
      <c r="M59" s="11">
        <v>3</v>
      </c>
      <c r="N59" s="6"/>
      <c r="O59" s="21"/>
      <c r="P59" s="341">
        <v>18</v>
      </c>
      <c r="Q59" s="342">
        <v>0</v>
      </c>
      <c r="R59" s="331" t="s">
        <v>364</v>
      </c>
      <c r="S59" s="345">
        <v>0</v>
      </c>
      <c r="T59" s="343">
        <v>0</v>
      </c>
      <c r="U59" s="347">
        <v>0</v>
      </c>
      <c r="V59" s="234" t="s">
        <v>339</v>
      </c>
      <c r="W59" s="234"/>
      <c r="X59" s="155" t="s">
        <v>364</v>
      </c>
      <c r="Y59" s="181">
        <v>1</v>
      </c>
      <c r="Z59" s="181"/>
      <c r="AA59" s="181"/>
      <c r="AB59" s="181" t="s">
        <v>495</v>
      </c>
      <c r="AC59" s="181"/>
      <c r="AD59" s="297" t="s">
        <v>364</v>
      </c>
      <c r="AE59" s="305"/>
    </row>
    <row r="60" spans="1:31" ht="15" x14ac:dyDescent="0.25">
      <c r="A60" s="144" t="s">
        <v>66</v>
      </c>
      <c r="B60" s="350">
        <v>8526</v>
      </c>
      <c r="C60" s="10">
        <f t="shared" si="4"/>
        <v>13800</v>
      </c>
      <c r="D60" s="10">
        <f t="shared" si="5"/>
        <v>8526</v>
      </c>
      <c r="E60" s="351">
        <f t="shared" si="6"/>
        <v>1</v>
      </c>
      <c r="F60" s="355">
        <v>4</v>
      </c>
      <c r="G60" s="349">
        <v>4</v>
      </c>
      <c r="H60" s="357">
        <v>8</v>
      </c>
      <c r="I60" s="357"/>
      <c r="J60" s="456">
        <v>0.755</v>
      </c>
      <c r="K60" s="362"/>
      <c r="L60" s="359"/>
      <c r="M60" s="11">
        <v>4</v>
      </c>
      <c r="N60" s="6">
        <v>1</v>
      </c>
      <c r="O60" s="21">
        <v>1</v>
      </c>
      <c r="P60" s="341">
        <v>22</v>
      </c>
      <c r="Q60" s="342">
        <v>23</v>
      </c>
      <c r="R60" s="336" t="s">
        <v>364</v>
      </c>
      <c r="S60" s="345">
        <v>0</v>
      </c>
      <c r="T60" s="343">
        <v>1</v>
      </c>
      <c r="U60" s="347">
        <v>0</v>
      </c>
      <c r="V60" s="234" t="s">
        <v>369</v>
      </c>
      <c r="W60" s="234" t="s">
        <v>495</v>
      </c>
      <c r="X60" s="265" t="s">
        <v>309</v>
      </c>
      <c r="Y60" s="181">
        <v>2</v>
      </c>
      <c r="Z60" s="288">
        <v>3</v>
      </c>
      <c r="AA60" s="181"/>
      <c r="AB60" s="181" t="s">
        <v>495</v>
      </c>
      <c r="AC60" s="181"/>
      <c r="AD60" s="297" t="s">
        <v>364</v>
      </c>
      <c r="AE60" s="305"/>
    </row>
    <row r="61" spans="1:31" ht="15" x14ac:dyDescent="0.25">
      <c r="A61" s="144" t="s">
        <v>67</v>
      </c>
      <c r="B61" s="350">
        <v>36244</v>
      </c>
      <c r="C61" s="10">
        <f t="shared" si="4"/>
        <v>27600</v>
      </c>
      <c r="D61" s="10">
        <f t="shared" si="5"/>
        <v>27600</v>
      </c>
      <c r="E61" s="351">
        <f t="shared" si="6"/>
        <v>0.76150535261008723</v>
      </c>
      <c r="F61" s="355">
        <v>18</v>
      </c>
      <c r="G61" s="349">
        <v>8</v>
      </c>
      <c r="H61" s="357">
        <v>4</v>
      </c>
      <c r="I61" s="357"/>
      <c r="J61" s="456">
        <v>1</v>
      </c>
      <c r="K61" s="362"/>
      <c r="L61" s="359"/>
      <c r="M61" s="11">
        <v>8</v>
      </c>
      <c r="N61" s="6">
        <v>3</v>
      </c>
      <c r="O61" s="21">
        <v>2</v>
      </c>
      <c r="P61" s="341">
        <v>88</v>
      </c>
      <c r="Q61" s="342">
        <v>53</v>
      </c>
      <c r="R61" s="331" t="s">
        <v>364</v>
      </c>
      <c r="S61" s="345">
        <v>0</v>
      </c>
      <c r="T61" s="343">
        <v>0</v>
      </c>
      <c r="U61" s="347">
        <v>0</v>
      </c>
      <c r="V61" s="234" t="s">
        <v>364</v>
      </c>
      <c r="W61" s="234"/>
      <c r="X61" s="264" t="s">
        <v>4</v>
      </c>
      <c r="Y61" s="182"/>
      <c r="Z61" s="182"/>
      <c r="AA61" s="182">
        <v>1</v>
      </c>
      <c r="AB61" s="182" t="s">
        <v>495</v>
      </c>
      <c r="AC61" s="182"/>
      <c r="AD61" s="296" t="s">
        <v>364</v>
      </c>
      <c r="AE61" s="305"/>
    </row>
    <row r="62" spans="1:31" ht="15" x14ac:dyDescent="0.25">
      <c r="A62" s="144" t="s">
        <v>68</v>
      </c>
      <c r="B62" s="350">
        <v>12240</v>
      </c>
      <c r="C62" s="10">
        <f t="shared" si="4"/>
        <v>17250</v>
      </c>
      <c r="D62" s="10">
        <f t="shared" si="5"/>
        <v>12240</v>
      </c>
      <c r="E62" s="351">
        <f t="shared" si="6"/>
        <v>1</v>
      </c>
      <c r="F62" s="355">
        <v>6</v>
      </c>
      <c r="G62" s="349">
        <v>5</v>
      </c>
      <c r="H62" s="357">
        <v>1</v>
      </c>
      <c r="I62" s="357"/>
      <c r="J62" s="456">
        <v>6.3299999999999995E-2</v>
      </c>
      <c r="K62" s="362"/>
      <c r="L62" s="359"/>
      <c r="M62" s="12">
        <v>4</v>
      </c>
      <c r="N62" s="6"/>
      <c r="O62" s="21"/>
      <c r="P62" s="341">
        <v>29</v>
      </c>
      <c r="Q62" s="342">
        <v>21</v>
      </c>
      <c r="R62" s="336" t="s">
        <v>364</v>
      </c>
      <c r="S62" s="345">
        <v>1</v>
      </c>
      <c r="T62" s="343">
        <v>0</v>
      </c>
      <c r="U62" s="347">
        <v>0</v>
      </c>
      <c r="V62" s="234" t="s">
        <v>353</v>
      </c>
      <c r="W62" s="234" t="s">
        <v>495</v>
      </c>
      <c r="X62" s="155" t="s">
        <v>364</v>
      </c>
      <c r="Y62" s="182"/>
      <c r="Z62" s="182"/>
      <c r="AA62" s="182"/>
      <c r="AB62" s="182" t="s">
        <v>495</v>
      </c>
      <c r="AC62" s="182"/>
      <c r="AD62" s="297" t="s">
        <v>364</v>
      </c>
      <c r="AE62" s="305"/>
    </row>
    <row r="63" spans="1:31" ht="15" x14ac:dyDescent="0.25">
      <c r="A63" s="144" t="s">
        <v>69</v>
      </c>
      <c r="B63" s="350">
        <v>54401</v>
      </c>
      <c r="C63" s="10">
        <f t="shared" si="4"/>
        <v>37950</v>
      </c>
      <c r="D63" s="10">
        <f t="shared" si="5"/>
        <v>37950</v>
      </c>
      <c r="E63" s="351">
        <f t="shared" si="6"/>
        <v>0.69759747063473099</v>
      </c>
      <c r="F63" s="355">
        <v>27</v>
      </c>
      <c r="G63" s="349">
        <v>11</v>
      </c>
      <c r="H63" s="357">
        <v>3</v>
      </c>
      <c r="I63" s="357"/>
      <c r="J63" s="456">
        <v>0.44929999999999998</v>
      </c>
      <c r="K63" s="362"/>
      <c r="L63" s="359"/>
      <c r="M63" s="12">
        <v>5</v>
      </c>
      <c r="N63" s="6">
        <v>1</v>
      </c>
      <c r="O63" s="21">
        <v>1</v>
      </c>
      <c r="P63" s="341">
        <v>136</v>
      </c>
      <c r="Q63" s="342">
        <v>45</v>
      </c>
      <c r="R63" s="331" t="s">
        <v>364</v>
      </c>
      <c r="S63" s="345">
        <v>0</v>
      </c>
      <c r="T63" s="343">
        <v>0</v>
      </c>
      <c r="U63" s="347">
        <v>0</v>
      </c>
      <c r="V63" s="236" t="s">
        <v>416</v>
      </c>
      <c r="W63" s="234" t="s">
        <v>495</v>
      </c>
      <c r="X63" s="264" t="s">
        <v>4</v>
      </c>
      <c r="Y63" s="182">
        <v>1</v>
      </c>
      <c r="Z63" s="289">
        <v>9</v>
      </c>
      <c r="AA63" s="182">
        <v>1</v>
      </c>
      <c r="AB63" s="182" t="s">
        <v>495</v>
      </c>
      <c r="AC63" s="182"/>
      <c r="AD63" s="297" t="s">
        <v>364</v>
      </c>
      <c r="AE63" s="305">
        <v>1</v>
      </c>
    </row>
    <row r="64" spans="1:31" ht="15" x14ac:dyDescent="0.25">
      <c r="A64" s="144" t="s">
        <v>70</v>
      </c>
      <c r="B64" s="350">
        <v>2525</v>
      </c>
      <c r="C64" s="10">
        <f t="shared" si="4"/>
        <v>0</v>
      </c>
      <c r="D64" s="10">
        <f t="shared" si="5"/>
        <v>0</v>
      </c>
      <c r="E64" s="351">
        <f t="shared" si="6"/>
        <v>0</v>
      </c>
      <c r="F64" s="355">
        <v>1</v>
      </c>
      <c r="G64" s="349">
        <v>0</v>
      </c>
      <c r="H64" s="357">
        <v>6</v>
      </c>
      <c r="I64" s="357"/>
      <c r="J64" s="456">
        <v>0.82210000000000005</v>
      </c>
      <c r="K64" s="362"/>
      <c r="L64" s="359"/>
      <c r="M64" s="12">
        <v>1</v>
      </c>
      <c r="N64" s="6"/>
      <c r="O64" s="21"/>
      <c r="P64" s="341">
        <v>7</v>
      </c>
      <c r="Q64" s="342">
        <v>7</v>
      </c>
      <c r="R64" s="336" t="s">
        <v>364</v>
      </c>
      <c r="S64" s="345">
        <v>0</v>
      </c>
      <c r="T64" s="343">
        <v>0</v>
      </c>
      <c r="U64" s="347">
        <v>1</v>
      </c>
      <c r="V64" s="234" t="s">
        <v>339</v>
      </c>
      <c r="W64" s="234"/>
      <c r="X64" s="155" t="s">
        <v>364</v>
      </c>
      <c r="Y64" s="182">
        <v>1</v>
      </c>
      <c r="Z64" s="182"/>
      <c r="AA64" s="182"/>
      <c r="AB64" s="182" t="s">
        <v>495</v>
      </c>
      <c r="AC64" s="182"/>
      <c r="AD64" s="297" t="s">
        <v>364</v>
      </c>
      <c r="AE64" s="302"/>
    </row>
    <row r="65" spans="1:31" ht="15" x14ac:dyDescent="0.25">
      <c r="A65" s="144" t="s">
        <v>71</v>
      </c>
      <c r="B65" s="350">
        <v>22848</v>
      </c>
      <c r="C65" s="10">
        <f t="shared" si="4"/>
        <v>13800</v>
      </c>
      <c r="D65" s="10">
        <f t="shared" si="5"/>
        <v>13800</v>
      </c>
      <c r="E65" s="351">
        <f t="shared" si="6"/>
        <v>0.60399159663865543</v>
      </c>
      <c r="F65" s="355">
        <v>11</v>
      </c>
      <c r="G65" s="349">
        <v>4</v>
      </c>
      <c r="H65" s="357">
        <v>1</v>
      </c>
      <c r="I65" s="357"/>
      <c r="J65" s="456">
        <v>1</v>
      </c>
      <c r="K65" s="362"/>
      <c r="L65" s="359"/>
      <c r="M65" s="12">
        <v>3</v>
      </c>
      <c r="N65" s="6"/>
      <c r="O65" s="21"/>
      <c r="P65" s="341">
        <v>56</v>
      </c>
      <c r="Q65" s="342">
        <v>23</v>
      </c>
      <c r="R65" s="331" t="s">
        <v>364</v>
      </c>
      <c r="S65" s="345">
        <v>0</v>
      </c>
      <c r="T65" s="343">
        <v>0</v>
      </c>
      <c r="U65" s="347">
        <v>0</v>
      </c>
      <c r="V65" s="234" t="s">
        <v>364</v>
      </c>
      <c r="W65" s="234"/>
      <c r="X65" s="264" t="s">
        <v>4</v>
      </c>
      <c r="Y65" s="182"/>
      <c r="Z65" s="182"/>
      <c r="AA65" s="182"/>
      <c r="AB65" s="182" t="s">
        <v>495</v>
      </c>
      <c r="AC65" s="182"/>
      <c r="AD65" s="297" t="s">
        <v>364</v>
      </c>
      <c r="AE65" s="302"/>
    </row>
    <row r="66" spans="1:31" ht="15" x14ac:dyDescent="0.25">
      <c r="A66" s="144" t="s">
        <v>72</v>
      </c>
      <c r="B66" s="350">
        <v>24871</v>
      </c>
      <c r="C66" s="10">
        <f t="shared" si="4"/>
        <v>31050</v>
      </c>
      <c r="D66" s="10">
        <f t="shared" si="5"/>
        <v>24871</v>
      </c>
      <c r="E66" s="351">
        <f t="shared" si="6"/>
        <v>1</v>
      </c>
      <c r="F66" s="355">
        <v>12</v>
      </c>
      <c r="G66" s="349">
        <v>9</v>
      </c>
      <c r="H66" s="357">
        <v>2</v>
      </c>
      <c r="I66" s="357"/>
      <c r="J66" s="456">
        <v>0.62809999999999999</v>
      </c>
      <c r="K66" s="362"/>
      <c r="L66" s="359"/>
      <c r="M66" s="12">
        <v>8</v>
      </c>
      <c r="N66" s="6"/>
      <c r="O66" s="21"/>
      <c r="P66" s="341">
        <v>60</v>
      </c>
      <c r="Q66" s="342">
        <v>37</v>
      </c>
      <c r="R66" s="336" t="s">
        <v>364</v>
      </c>
      <c r="S66" s="345">
        <v>1</v>
      </c>
      <c r="T66" s="343">
        <v>0</v>
      </c>
      <c r="U66" s="347">
        <v>0</v>
      </c>
      <c r="V66" s="234" t="s">
        <v>354</v>
      </c>
      <c r="W66" s="234"/>
      <c r="X66" s="264" t="s">
        <v>4</v>
      </c>
      <c r="Y66" s="182"/>
      <c r="Z66" s="289">
        <v>2</v>
      </c>
      <c r="AA66" s="182"/>
      <c r="AB66" s="182" t="s">
        <v>495</v>
      </c>
      <c r="AC66" s="182"/>
      <c r="AD66" s="297" t="s">
        <v>364</v>
      </c>
      <c r="AE66" s="302"/>
    </row>
    <row r="67" spans="1:31" ht="15" x14ac:dyDescent="0.25">
      <c r="A67" s="144" t="s">
        <v>73</v>
      </c>
      <c r="B67" s="350">
        <v>10861</v>
      </c>
      <c r="C67" s="10">
        <f t="shared" si="4"/>
        <v>10350</v>
      </c>
      <c r="D67" s="10">
        <f t="shared" si="5"/>
        <v>10350</v>
      </c>
      <c r="E67" s="351">
        <f t="shared" si="6"/>
        <v>0.95295092532915937</v>
      </c>
      <c r="F67" s="355">
        <v>5</v>
      </c>
      <c r="G67" s="349">
        <v>3</v>
      </c>
      <c r="H67" s="357">
        <v>2</v>
      </c>
      <c r="I67" s="357"/>
      <c r="J67" s="456">
        <v>1</v>
      </c>
      <c r="K67" s="362"/>
      <c r="L67" s="359"/>
      <c r="M67" s="12">
        <v>3</v>
      </c>
      <c r="N67" s="6">
        <v>1</v>
      </c>
      <c r="O67" s="21">
        <v>1</v>
      </c>
      <c r="P67" s="341">
        <v>26</v>
      </c>
      <c r="Q67" s="342">
        <v>20</v>
      </c>
      <c r="R67" s="336" t="s">
        <v>364</v>
      </c>
      <c r="S67" s="345">
        <v>0</v>
      </c>
      <c r="T67" s="343">
        <v>1</v>
      </c>
      <c r="U67" s="347">
        <v>0</v>
      </c>
      <c r="V67" s="234" t="s">
        <v>364</v>
      </c>
      <c r="W67" s="234" t="s">
        <v>495</v>
      </c>
      <c r="X67" s="155" t="s">
        <v>305</v>
      </c>
      <c r="Y67" s="182">
        <v>2</v>
      </c>
      <c r="Z67" s="182"/>
      <c r="AA67" s="182"/>
      <c r="AB67" s="182" t="s">
        <v>495</v>
      </c>
      <c r="AC67" s="182"/>
      <c r="AD67" s="297" t="s">
        <v>364</v>
      </c>
      <c r="AE67" s="302"/>
    </row>
    <row r="68" spans="1:31" ht="15" x14ac:dyDescent="0.25">
      <c r="A68" s="144" t="s">
        <v>74</v>
      </c>
      <c r="B68" s="350">
        <v>3642</v>
      </c>
      <c r="C68" s="10">
        <f t="shared" ref="C68:C131" si="7">G68*3450</f>
        <v>6900</v>
      </c>
      <c r="D68" s="10">
        <f t="shared" ref="D68:D131" si="8">IF(C68&gt;B68,B68,C68)</f>
        <v>3642</v>
      </c>
      <c r="E68" s="351">
        <f t="shared" ref="E68:E131" si="9">(D68/B68)</f>
        <v>1</v>
      </c>
      <c r="F68" s="355">
        <v>2</v>
      </c>
      <c r="G68" s="349">
        <v>2</v>
      </c>
      <c r="H68" s="357">
        <v>8</v>
      </c>
      <c r="I68" s="357"/>
      <c r="J68" s="456">
        <v>0.34789999999999999</v>
      </c>
      <c r="K68" s="362"/>
      <c r="L68" s="359"/>
      <c r="M68" s="12">
        <v>2</v>
      </c>
      <c r="N68" s="6"/>
      <c r="O68" s="21"/>
      <c r="P68" s="341">
        <v>10</v>
      </c>
      <c r="Q68" s="342">
        <v>12</v>
      </c>
      <c r="R68" s="331" t="s">
        <v>364</v>
      </c>
      <c r="S68" s="345">
        <v>0</v>
      </c>
      <c r="T68" s="343">
        <v>0</v>
      </c>
      <c r="U68" s="347">
        <v>0</v>
      </c>
      <c r="V68" s="234" t="s">
        <v>334</v>
      </c>
      <c r="W68" s="234"/>
      <c r="X68" s="155" t="s">
        <v>364</v>
      </c>
      <c r="Y68" s="181">
        <v>1</v>
      </c>
      <c r="Z68" s="181"/>
      <c r="AA68" s="181"/>
      <c r="AB68" s="181" t="s">
        <v>495</v>
      </c>
      <c r="AC68" s="181"/>
      <c r="AD68" s="297" t="s">
        <v>364</v>
      </c>
      <c r="AE68" s="302"/>
    </row>
    <row r="69" spans="1:31" ht="15" x14ac:dyDescent="0.25">
      <c r="A69" s="144" t="s">
        <v>75</v>
      </c>
      <c r="B69" s="350">
        <v>2728</v>
      </c>
      <c r="C69" s="10">
        <f t="shared" si="7"/>
        <v>3450</v>
      </c>
      <c r="D69" s="10">
        <f t="shared" si="8"/>
        <v>2728</v>
      </c>
      <c r="E69" s="351">
        <f t="shared" si="9"/>
        <v>1</v>
      </c>
      <c r="F69" s="355">
        <v>1</v>
      </c>
      <c r="G69" s="349">
        <v>1</v>
      </c>
      <c r="H69" s="357">
        <v>1</v>
      </c>
      <c r="I69" s="357"/>
      <c r="J69" s="456">
        <v>1</v>
      </c>
      <c r="K69" s="362"/>
      <c r="L69" s="359"/>
      <c r="M69" s="12">
        <v>1</v>
      </c>
      <c r="N69" s="6"/>
      <c r="O69" s="21"/>
      <c r="P69" s="341">
        <v>7</v>
      </c>
      <c r="Q69" s="342">
        <v>7</v>
      </c>
      <c r="R69" s="331" t="s">
        <v>364</v>
      </c>
      <c r="S69" s="345">
        <v>0</v>
      </c>
      <c r="T69" s="343">
        <v>0</v>
      </c>
      <c r="U69" s="347">
        <v>1</v>
      </c>
      <c r="V69" s="234" t="s">
        <v>339</v>
      </c>
      <c r="W69" s="234"/>
      <c r="X69" s="155" t="s">
        <v>364</v>
      </c>
      <c r="Y69" s="181">
        <v>1</v>
      </c>
      <c r="Z69" s="181"/>
      <c r="AA69" s="181"/>
      <c r="AB69" s="181" t="s">
        <v>495</v>
      </c>
      <c r="AC69" s="181"/>
      <c r="AD69" s="297" t="s">
        <v>364</v>
      </c>
      <c r="AE69" s="302"/>
    </row>
    <row r="70" spans="1:31" ht="15" x14ac:dyDescent="0.25">
      <c r="A70" s="451" t="s">
        <v>76</v>
      </c>
      <c r="B70" s="452">
        <v>3124</v>
      </c>
      <c r="C70" s="362">
        <f t="shared" si="7"/>
        <v>3450</v>
      </c>
      <c r="D70" s="362">
        <f t="shared" si="8"/>
        <v>3124</v>
      </c>
      <c r="E70" s="457">
        <f t="shared" si="9"/>
        <v>1</v>
      </c>
      <c r="F70" s="454">
        <v>2</v>
      </c>
      <c r="G70" s="455">
        <v>1</v>
      </c>
      <c r="H70" s="357">
        <v>0</v>
      </c>
      <c r="I70" s="371"/>
      <c r="J70" s="456">
        <v>0</v>
      </c>
      <c r="K70" s="362"/>
      <c r="L70" s="357"/>
      <c r="M70" s="12">
        <v>1</v>
      </c>
      <c r="N70" s="6"/>
      <c r="O70" s="21"/>
      <c r="P70" s="341">
        <v>8</v>
      </c>
      <c r="Q70" s="342">
        <v>10</v>
      </c>
      <c r="R70" s="331" t="s">
        <v>364</v>
      </c>
      <c r="S70" s="345">
        <v>0</v>
      </c>
      <c r="T70" s="343">
        <v>0</v>
      </c>
      <c r="U70" s="347">
        <v>0</v>
      </c>
      <c r="V70" s="234" t="s">
        <v>339</v>
      </c>
      <c r="W70" s="234"/>
      <c r="X70" s="155" t="s">
        <v>364</v>
      </c>
      <c r="Y70" s="182"/>
      <c r="Z70" s="182"/>
      <c r="AA70" s="182"/>
      <c r="AB70" s="182" t="s">
        <v>495</v>
      </c>
      <c r="AC70" s="182"/>
      <c r="AD70" s="297" t="s">
        <v>364</v>
      </c>
      <c r="AE70" s="302"/>
    </row>
    <row r="71" spans="1:31" ht="15" x14ac:dyDescent="0.25">
      <c r="A71" s="144" t="s">
        <v>77</v>
      </c>
      <c r="B71" s="350">
        <v>2988</v>
      </c>
      <c r="C71" s="10">
        <f t="shared" si="7"/>
        <v>3450</v>
      </c>
      <c r="D71" s="10">
        <f t="shared" si="8"/>
        <v>2988</v>
      </c>
      <c r="E71" s="351">
        <f t="shared" si="9"/>
        <v>1</v>
      </c>
      <c r="F71" s="355">
        <v>1</v>
      </c>
      <c r="G71" s="349">
        <v>1</v>
      </c>
      <c r="H71" s="357">
        <v>1</v>
      </c>
      <c r="I71" s="357"/>
      <c r="J71" s="456">
        <v>1</v>
      </c>
      <c r="K71" s="362"/>
      <c r="L71" s="359"/>
      <c r="M71" s="12">
        <v>1</v>
      </c>
      <c r="N71" s="6"/>
      <c r="O71" s="21"/>
      <c r="P71" s="341">
        <v>7</v>
      </c>
      <c r="Q71" s="342">
        <v>7</v>
      </c>
      <c r="R71" s="331" t="s">
        <v>364</v>
      </c>
      <c r="S71" s="345">
        <v>0</v>
      </c>
      <c r="T71" s="343">
        <v>0</v>
      </c>
      <c r="U71" s="347">
        <v>1</v>
      </c>
      <c r="V71" s="234" t="s">
        <v>335</v>
      </c>
      <c r="W71" s="234"/>
      <c r="X71" s="155" t="s">
        <v>364</v>
      </c>
      <c r="Y71" s="182"/>
      <c r="Z71" s="182"/>
      <c r="AA71" s="182"/>
      <c r="AB71" s="182" t="s">
        <v>495</v>
      </c>
      <c r="AC71" s="182"/>
      <c r="AD71" s="297" t="s">
        <v>364</v>
      </c>
      <c r="AE71" s="302"/>
    </row>
    <row r="72" spans="1:31" ht="15" x14ac:dyDescent="0.25">
      <c r="A72" s="144" t="s">
        <v>78</v>
      </c>
      <c r="B72" s="350">
        <v>220367</v>
      </c>
      <c r="C72" s="10">
        <f t="shared" si="7"/>
        <v>207000</v>
      </c>
      <c r="D72" s="10">
        <f t="shared" si="8"/>
        <v>207000</v>
      </c>
      <c r="E72" s="351">
        <f t="shared" si="9"/>
        <v>0.93934209750098696</v>
      </c>
      <c r="F72" s="355">
        <v>105</v>
      </c>
      <c r="G72" s="349">
        <v>60</v>
      </c>
      <c r="H72" s="357">
        <v>34</v>
      </c>
      <c r="I72" s="357"/>
      <c r="J72" s="456">
        <v>0.52359999999999995</v>
      </c>
      <c r="K72" s="362"/>
      <c r="L72" s="359"/>
      <c r="M72" s="12">
        <v>41</v>
      </c>
      <c r="N72" s="6"/>
      <c r="O72" s="21"/>
      <c r="P72" s="341">
        <v>524</v>
      </c>
      <c r="Q72" s="342">
        <v>302</v>
      </c>
      <c r="R72" s="331" t="s">
        <v>364</v>
      </c>
      <c r="S72" s="345">
        <v>4</v>
      </c>
      <c r="T72" s="343">
        <v>0</v>
      </c>
      <c r="U72" s="347">
        <v>0</v>
      </c>
      <c r="V72" s="236" t="s">
        <v>417</v>
      </c>
      <c r="W72" s="234" t="s">
        <v>495</v>
      </c>
      <c r="X72" s="264" t="s">
        <v>462</v>
      </c>
      <c r="Y72" s="182">
        <v>2</v>
      </c>
      <c r="Z72" s="289">
        <v>26</v>
      </c>
      <c r="AA72" s="182">
        <v>1</v>
      </c>
      <c r="AB72" s="182" t="s">
        <v>495</v>
      </c>
      <c r="AC72" s="182"/>
      <c r="AD72" s="296">
        <v>3</v>
      </c>
      <c r="AE72" s="302"/>
    </row>
    <row r="73" spans="1:31" ht="15" x14ac:dyDescent="0.25">
      <c r="A73" s="144" t="s">
        <v>79</v>
      </c>
      <c r="B73" s="350">
        <v>16684</v>
      </c>
      <c r="C73" s="10">
        <f t="shared" si="7"/>
        <v>20700</v>
      </c>
      <c r="D73" s="10">
        <f t="shared" si="8"/>
        <v>16684</v>
      </c>
      <c r="E73" s="351">
        <f t="shared" si="9"/>
        <v>1</v>
      </c>
      <c r="F73" s="355">
        <v>8</v>
      </c>
      <c r="G73" s="349">
        <v>6</v>
      </c>
      <c r="H73" s="357">
        <v>6</v>
      </c>
      <c r="I73" s="357"/>
      <c r="J73" s="456">
        <v>1</v>
      </c>
      <c r="K73" s="362"/>
      <c r="L73" s="359"/>
      <c r="M73" s="12">
        <v>6</v>
      </c>
      <c r="N73" s="6"/>
      <c r="O73" s="21"/>
      <c r="P73" s="341">
        <v>41</v>
      </c>
      <c r="Q73" s="342">
        <v>38</v>
      </c>
      <c r="R73" s="331" t="s">
        <v>364</v>
      </c>
      <c r="S73" s="345">
        <v>0</v>
      </c>
      <c r="T73" s="343">
        <v>0</v>
      </c>
      <c r="U73" s="347">
        <v>0</v>
      </c>
      <c r="V73" s="235" t="s">
        <v>530</v>
      </c>
      <c r="W73" s="283" t="s">
        <v>495</v>
      </c>
      <c r="X73" s="264" t="s">
        <v>6</v>
      </c>
      <c r="Y73" s="182"/>
      <c r="Z73" s="289">
        <v>8</v>
      </c>
      <c r="AA73" s="182"/>
      <c r="AB73" s="182" t="s">
        <v>495</v>
      </c>
      <c r="AC73" s="182"/>
      <c r="AD73" s="297" t="s">
        <v>364</v>
      </c>
      <c r="AE73" s="302"/>
    </row>
    <row r="74" spans="1:31" ht="15" x14ac:dyDescent="0.25">
      <c r="A74" s="144" t="s">
        <v>80</v>
      </c>
      <c r="B74" s="350">
        <v>74641</v>
      </c>
      <c r="C74" s="10">
        <f t="shared" si="7"/>
        <v>44850</v>
      </c>
      <c r="D74" s="10">
        <f t="shared" si="8"/>
        <v>44850</v>
      </c>
      <c r="E74" s="351">
        <f t="shared" si="9"/>
        <v>0.60087619404884718</v>
      </c>
      <c r="F74" s="355">
        <v>37</v>
      </c>
      <c r="G74" s="349">
        <v>13</v>
      </c>
      <c r="H74" s="357">
        <v>7</v>
      </c>
      <c r="I74" s="357"/>
      <c r="J74" s="456">
        <v>0.32119999999999999</v>
      </c>
      <c r="K74" s="362"/>
      <c r="L74" s="359"/>
      <c r="M74" s="12">
        <v>11</v>
      </c>
      <c r="N74" s="6"/>
      <c r="O74" s="21"/>
      <c r="P74" s="341">
        <v>183</v>
      </c>
      <c r="Q74" s="342">
        <v>46</v>
      </c>
      <c r="R74" s="331" t="s">
        <v>364</v>
      </c>
      <c r="S74" s="345">
        <v>0</v>
      </c>
      <c r="T74" s="343">
        <v>1</v>
      </c>
      <c r="U74" s="347">
        <v>0</v>
      </c>
      <c r="V74" s="236" t="s">
        <v>418</v>
      </c>
      <c r="W74" s="234" t="s">
        <v>495</v>
      </c>
      <c r="X74" s="264" t="s">
        <v>4</v>
      </c>
      <c r="Y74" s="182"/>
      <c r="Z74" s="182"/>
      <c r="AA74" s="182"/>
      <c r="AB74" s="182" t="s">
        <v>495</v>
      </c>
      <c r="AC74" s="182"/>
      <c r="AD74" s="296">
        <v>17</v>
      </c>
      <c r="AE74" s="302"/>
    </row>
    <row r="75" spans="1:31" ht="15" x14ac:dyDescent="0.25">
      <c r="A75" s="144" t="s">
        <v>81</v>
      </c>
      <c r="B75" s="350">
        <v>4453</v>
      </c>
      <c r="C75" s="10">
        <f t="shared" si="7"/>
        <v>6900</v>
      </c>
      <c r="D75" s="10">
        <f t="shared" si="8"/>
        <v>4453</v>
      </c>
      <c r="E75" s="351">
        <f t="shared" si="9"/>
        <v>1</v>
      </c>
      <c r="F75" s="355">
        <v>2</v>
      </c>
      <c r="G75" s="349">
        <v>2</v>
      </c>
      <c r="H75" s="357">
        <v>1</v>
      </c>
      <c r="I75" s="357"/>
      <c r="J75" s="456">
        <v>0.76319999999999999</v>
      </c>
      <c r="K75" s="362"/>
      <c r="L75" s="359"/>
      <c r="M75" s="12">
        <v>1</v>
      </c>
      <c r="N75" s="6"/>
      <c r="O75" s="21"/>
      <c r="P75" s="341">
        <v>11</v>
      </c>
      <c r="Q75" s="342">
        <v>10</v>
      </c>
      <c r="R75" s="336" t="s">
        <v>364</v>
      </c>
      <c r="S75" s="345">
        <v>0</v>
      </c>
      <c r="T75" s="343">
        <v>0</v>
      </c>
      <c r="U75" s="347">
        <v>1</v>
      </c>
      <c r="V75" s="234" t="s">
        <v>334</v>
      </c>
      <c r="W75" s="234"/>
      <c r="X75" s="155" t="s">
        <v>364</v>
      </c>
      <c r="Y75" s="182"/>
      <c r="Z75" s="182"/>
      <c r="AA75" s="182"/>
      <c r="AB75" s="182" t="s">
        <v>495</v>
      </c>
      <c r="AC75" s="182"/>
      <c r="AD75" s="297" t="s">
        <v>364</v>
      </c>
      <c r="AE75" s="302"/>
    </row>
    <row r="76" spans="1:31" ht="15" x14ac:dyDescent="0.25">
      <c r="A76" s="144" t="s">
        <v>82</v>
      </c>
      <c r="B76" s="350">
        <v>9981</v>
      </c>
      <c r="C76" s="10">
        <f t="shared" si="7"/>
        <v>10350</v>
      </c>
      <c r="D76" s="10">
        <f t="shared" si="8"/>
        <v>9981</v>
      </c>
      <c r="E76" s="351">
        <f t="shared" si="9"/>
        <v>1</v>
      </c>
      <c r="F76" s="355">
        <v>5</v>
      </c>
      <c r="G76" s="349">
        <v>3</v>
      </c>
      <c r="H76" s="357">
        <v>1</v>
      </c>
      <c r="I76" s="357"/>
      <c r="J76" s="456">
        <v>0.34699999999999998</v>
      </c>
      <c r="K76" s="362"/>
      <c r="L76" s="359"/>
      <c r="M76" s="12">
        <v>3</v>
      </c>
      <c r="N76" s="6"/>
      <c r="O76" s="21"/>
      <c r="P76" s="341">
        <v>25</v>
      </c>
      <c r="Q76" s="342">
        <v>23</v>
      </c>
      <c r="R76" s="336" t="s">
        <v>364</v>
      </c>
      <c r="S76" s="345">
        <v>0</v>
      </c>
      <c r="T76" s="343">
        <v>1</v>
      </c>
      <c r="U76" s="347">
        <v>0</v>
      </c>
      <c r="V76" s="234" t="s">
        <v>334</v>
      </c>
      <c r="W76" s="234" t="s">
        <v>495</v>
      </c>
      <c r="X76" s="155" t="s">
        <v>364</v>
      </c>
      <c r="Y76" s="182"/>
      <c r="Z76" s="182"/>
      <c r="AA76" s="182"/>
      <c r="AB76" s="182" t="s">
        <v>495</v>
      </c>
      <c r="AC76" s="182"/>
      <c r="AD76" s="297" t="s">
        <v>364</v>
      </c>
      <c r="AE76" s="302"/>
    </row>
    <row r="77" spans="1:31" ht="15" x14ac:dyDescent="0.25">
      <c r="A77" s="145" t="s">
        <v>83</v>
      </c>
      <c r="B77" s="350">
        <v>2549</v>
      </c>
      <c r="C77" s="10">
        <f t="shared" si="7"/>
        <v>3450</v>
      </c>
      <c r="D77" s="10">
        <f t="shared" si="8"/>
        <v>2549</v>
      </c>
      <c r="E77" s="351">
        <f t="shared" si="9"/>
        <v>1</v>
      </c>
      <c r="F77" s="355">
        <v>1</v>
      </c>
      <c r="G77" s="349">
        <v>1</v>
      </c>
      <c r="H77" s="357">
        <v>1</v>
      </c>
      <c r="I77" s="357"/>
      <c r="J77" s="456">
        <v>1</v>
      </c>
      <c r="K77" s="362"/>
      <c r="L77" s="359"/>
      <c r="M77" s="12">
        <v>1</v>
      </c>
      <c r="N77" s="6">
        <v>1</v>
      </c>
      <c r="O77" s="21">
        <v>1</v>
      </c>
      <c r="P77" s="341">
        <v>6</v>
      </c>
      <c r="Q77" s="342">
        <v>5</v>
      </c>
      <c r="R77" s="331" t="s">
        <v>364</v>
      </c>
      <c r="S77" s="345">
        <v>0</v>
      </c>
      <c r="T77" s="343">
        <v>0</v>
      </c>
      <c r="U77" s="347">
        <v>1</v>
      </c>
      <c r="V77" s="234" t="s">
        <v>369</v>
      </c>
      <c r="W77" s="234" t="s">
        <v>495</v>
      </c>
      <c r="X77" s="155" t="s">
        <v>364</v>
      </c>
      <c r="Y77" s="181">
        <v>1</v>
      </c>
      <c r="Z77" s="181"/>
      <c r="AA77" s="181"/>
      <c r="AB77" s="181" t="s">
        <v>495</v>
      </c>
      <c r="AC77" s="181"/>
      <c r="AD77" s="297" t="s">
        <v>364</v>
      </c>
      <c r="AE77" s="302"/>
    </row>
    <row r="78" spans="1:31" ht="15" x14ac:dyDescent="0.25">
      <c r="A78" s="144" t="s">
        <v>84</v>
      </c>
      <c r="B78" s="350">
        <v>12795</v>
      </c>
      <c r="C78" s="10">
        <f t="shared" si="7"/>
        <v>17250</v>
      </c>
      <c r="D78" s="10">
        <f t="shared" si="8"/>
        <v>12795</v>
      </c>
      <c r="E78" s="351">
        <f t="shared" si="9"/>
        <v>1</v>
      </c>
      <c r="F78" s="355">
        <v>7</v>
      </c>
      <c r="G78" s="349">
        <v>5</v>
      </c>
      <c r="H78" s="357">
        <v>2</v>
      </c>
      <c r="I78" s="357"/>
      <c r="J78" s="456">
        <v>0.54959999999999998</v>
      </c>
      <c r="K78" s="362"/>
      <c r="L78" s="359"/>
      <c r="M78" s="12">
        <v>3</v>
      </c>
      <c r="N78" s="6">
        <v>1</v>
      </c>
      <c r="O78" s="21">
        <v>1</v>
      </c>
      <c r="P78" s="341">
        <v>34</v>
      </c>
      <c r="Q78" s="342">
        <v>20</v>
      </c>
      <c r="R78" s="331" t="s">
        <v>364</v>
      </c>
      <c r="S78" s="345">
        <v>0</v>
      </c>
      <c r="T78" s="343">
        <v>0</v>
      </c>
      <c r="U78" s="347">
        <v>0</v>
      </c>
      <c r="V78" s="234" t="s">
        <v>339</v>
      </c>
      <c r="W78" s="234"/>
      <c r="X78" s="155" t="s">
        <v>364</v>
      </c>
      <c r="Y78" s="182"/>
      <c r="Z78" s="182"/>
      <c r="AA78" s="182"/>
      <c r="AB78" s="182" t="s">
        <v>495</v>
      </c>
      <c r="AC78" s="182"/>
      <c r="AD78" s="297" t="s">
        <v>364</v>
      </c>
      <c r="AE78" s="302"/>
    </row>
    <row r="79" spans="1:31" ht="15" x14ac:dyDescent="0.25">
      <c r="A79" s="144" t="s">
        <v>85</v>
      </c>
      <c r="B79" s="350">
        <v>15909</v>
      </c>
      <c r="C79" s="10">
        <f t="shared" si="7"/>
        <v>13800</v>
      </c>
      <c r="D79" s="10">
        <f t="shared" si="8"/>
        <v>13800</v>
      </c>
      <c r="E79" s="351">
        <f t="shared" si="9"/>
        <v>0.8674335281915897</v>
      </c>
      <c r="F79" s="355">
        <v>8</v>
      </c>
      <c r="G79" s="349">
        <v>4</v>
      </c>
      <c r="H79" s="357">
        <v>1</v>
      </c>
      <c r="I79" s="357"/>
      <c r="J79" s="456">
        <v>0.21410000000000001</v>
      </c>
      <c r="K79" s="362"/>
      <c r="L79" s="359"/>
      <c r="M79" s="12">
        <v>4</v>
      </c>
      <c r="N79" s="6"/>
      <c r="O79" s="21"/>
      <c r="P79" s="341">
        <v>38</v>
      </c>
      <c r="Q79" s="342">
        <v>23</v>
      </c>
      <c r="R79" s="336" t="s">
        <v>364</v>
      </c>
      <c r="S79" s="345">
        <v>0</v>
      </c>
      <c r="T79" s="343">
        <v>1</v>
      </c>
      <c r="U79" s="347">
        <v>0</v>
      </c>
      <c r="V79" s="234" t="s">
        <v>403</v>
      </c>
      <c r="W79" s="234"/>
      <c r="X79" s="155" t="s">
        <v>364</v>
      </c>
      <c r="Y79" s="182"/>
      <c r="Z79" s="182"/>
      <c r="AA79" s="182"/>
      <c r="AB79" s="182" t="s">
        <v>495</v>
      </c>
      <c r="AC79" s="182"/>
      <c r="AD79" s="297" t="s">
        <v>364</v>
      </c>
      <c r="AE79" s="302"/>
    </row>
    <row r="80" spans="1:31" ht="13.5" customHeight="1" x14ac:dyDescent="0.25">
      <c r="A80" s="144" t="s">
        <v>86</v>
      </c>
      <c r="B80" s="350">
        <v>215186</v>
      </c>
      <c r="C80" s="10">
        <f t="shared" si="7"/>
        <v>148350</v>
      </c>
      <c r="D80" s="10">
        <f t="shared" si="8"/>
        <v>148350</v>
      </c>
      <c r="E80" s="351">
        <f t="shared" si="9"/>
        <v>0.6894035857351315</v>
      </c>
      <c r="F80" s="355">
        <v>105</v>
      </c>
      <c r="G80" s="349">
        <v>43</v>
      </c>
      <c r="H80" s="357">
        <v>36</v>
      </c>
      <c r="I80" s="357"/>
      <c r="J80" s="456">
        <v>0.57150000000000001</v>
      </c>
      <c r="K80" s="362"/>
      <c r="L80" s="359"/>
      <c r="M80" s="12">
        <v>34</v>
      </c>
      <c r="N80" s="6"/>
      <c r="O80" s="21"/>
      <c r="P80" s="341">
        <v>523</v>
      </c>
      <c r="Q80" s="342">
        <v>209</v>
      </c>
      <c r="R80" s="331" t="s">
        <v>364</v>
      </c>
      <c r="S80" s="345">
        <v>5</v>
      </c>
      <c r="T80" s="343">
        <v>0</v>
      </c>
      <c r="U80" s="347">
        <v>0</v>
      </c>
      <c r="V80" s="236" t="s">
        <v>419</v>
      </c>
      <c r="W80" s="234" t="s">
        <v>495</v>
      </c>
      <c r="X80" s="264" t="s">
        <v>466</v>
      </c>
      <c r="Y80" s="182"/>
      <c r="Z80" s="289">
        <v>1</v>
      </c>
      <c r="AA80" s="182"/>
      <c r="AB80" s="182" t="s">
        <v>495</v>
      </c>
      <c r="AC80" s="182" t="s">
        <v>501</v>
      </c>
      <c r="AD80" s="296">
        <v>80</v>
      </c>
      <c r="AE80" s="302"/>
    </row>
    <row r="81" spans="1:31" ht="15" x14ac:dyDescent="0.25">
      <c r="A81" s="144" t="s">
        <v>87</v>
      </c>
      <c r="B81" s="350">
        <v>11086</v>
      </c>
      <c r="C81" s="10">
        <f t="shared" si="7"/>
        <v>13800</v>
      </c>
      <c r="D81" s="10">
        <f t="shared" si="8"/>
        <v>11086</v>
      </c>
      <c r="E81" s="351">
        <f t="shared" si="9"/>
        <v>1</v>
      </c>
      <c r="F81" s="355">
        <v>6</v>
      </c>
      <c r="G81" s="349">
        <v>4</v>
      </c>
      <c r="H81" s="357">
        <v>1</v>
      </c>
      <c r="I81" s="357"/>
      <c r="J81" s="456">
        <v>0.31030000000000002</v>
      </c>
      <c r="K81" s="362"/>
      <c r="L81" s="359"/>
      <c r="M81" s="12">
        <v>3</v>
      </c>
      <c r="N81" s="6"/>
      <c r="O81" s="21"/>
      <c r="P81" s="341">
        <v>28</v>
      </c>
      <c r="Q81" s="342">
        <v>25</v>
      </c>
      <c r="R81" s="331" t="s">
        <v>364</v>
      </c>
      <c r="S81" s="345">
        <v>0</v>
      </c>
      <c r="T81" s="343">
        <v>1</v>
      </c>
      <c r="U81" s="347">
        <v>0</v>
      </c>
      <c r="V81" s="234" t="s">
        <v>333</v>
      </c>
      <c r="W81" s="234" t="s">
        <v>495</v>
      </c>
      <c r="X81" s="155" t="s">
        <v>364</v>
      </c>
      <c r="Y81" s="182"/>
      <c r="Z81" s="256">
        <v>2</v>
      </c>
      <c r="AA81" s="182"/>
      <c r="AB81" s="182" t="s">
        <v>495</v>
      </c>
      <c r="AC81" s="182"/>
      <c r="AD81" s="297" t="s">
        <v>364</v>
      </c>
      <c r="AE81" s="302"/>
    </row>
    <row r="82" spans="1:31" ht="15" x14ac:dyDescent="0.25">
      <c r="A82" s="144" t="s">
        <v>88</v>
      </c>
      <c r="B82" s="350">
        <v>1962</v>
      </c>
      <c r="C82" s="10">
        <f t="shared" si="7"/>
        <v>3450</v>
      </c>
      <c r="D82" s="10">
        <f t="shared" si="8"/>
        <v>1962</v>
      </c>
      <c r="E82" s="351">
        <f t="shared" si="9"/>
        <v>1</v>
      </c>
      <c r="F82" s="355">
        <v>1</v>
      </c>
      <c r="G82" s="349">
        <v>1</v>
      </c>
      <c r="H82" s="357">
        <v>1</v>
      </c>
      <c r="I82" s="357"/>
      <c r="J82" s="456">
        <v>1</v>
      </c>
      <c r="K82" s="362"/>
      <c r="L82" s="359"/>
      <c r="M82" s="12">
        <v>1</v>
      </c>
      <c r="N82" s="6"/>
      <c r="O82" s="21"/>
      <c r="P82" s="341">
        <v>5</v>
      </c>
      <c r="Q82" s="342">
        <v>5</v>
      </c>
      <c r="R82" s="331" t="s">
        <v>364</v>
      </c>
      <c r="S82" s="345">
        <v>0</v>
      </c>
      <c r="T82" s="343">
        <v>0</v>
      </c>
      <c r="U82" s="347">
        <v>1</v>
      </c>
      <c r="V82" s="274" t="s">
        <v>573</v>
      </c>
      <c r="W82" s="234" t="s">
        <v>495</v>
      </c>
      <c r="X82" s="155" t="s">
        <v>310</v>
      </c>
      <c r="Y82" s="182"/>
      <c r="Z82" s="182"/>
      <c r="AA82" s="182"/>
      <c r="AB82" s="182" t="s">
        <v>495</v>
      </c>
      <c r="AC82" s="182"/>
      <c r="AD82" s="297" t="s">
        <v>364</v>
      </c>
      <c r="AE82" s="302"/>
    </row>
    <row r="83" spans="1:31" ht="15" x14ac:dyDescent="0.25">
      <c r="A83" s="144" t="s">
        <v>89</v>
      </c>
      <c r="B83" s="350">
        <v>39745</v>
      </c>
      <c r="C83" s="10">
        <f t="shared" si="7"/>
        <v>27600</v>
      </c>
      <c r="D83" s="10">
        <f t="shared" si="8"/>
        <v>27600</v>
      </c>
      <c r="E83" s="351">
        <f t="shared" si="9"/>
        <v>0.69442697194615677</v>
      </c>
      <c r="F83" s="355">
        <v>20</v>
      </c>
      <c r="G83" s="349">
        <v>8</v>
      </c>
      <c r="H83" s="357">
        <v>3</v>
      </c>
      <c r="I83" s="357"/>
      <c r="J83" s="456">
        <v>0.25940000000000002</v>
      </c>
      <c r="K83" s="362"/>
      <c r="L83" s="359"/>
      <c r="M83" s="12">
        <v>4</v>
      </c>
      <c r="N83" s="6">
        <v>1</v>
      </c>
      <c r="O83" s="21">
        <v>1</v>
      </c>
      <c r="P83" s="341">
        <v>98</v>
      </c>
      <c r="Q83" s="342">
        <v>48</v>
      </c>
      <c r="R83" s="331" t="s">
        <v>364</v>
      </c>
      <c r="S83" s="345">
        <v>0</v>
      </c>
      <c r="T83" s="343">
        <v>0</v>
      </c>
      <c r="U83" s="347">
        <v>0</v>
      </c>
      <c r="V83" s="236" t="s">
        <v>420</v>
      </c>
      <c r="W83" s="234" t="s">
        <v>495</v>
      </c>
      <c r="X83" s="264" t="s">
        <v>4</v>
      </c>
      <c r="Y83" s="182">
        <v>1</v>
      </c>
      <c r="Z83" s="182"/>
      <c r="AA83" s="182"/>
      <c r="AB83" s="182" t="s">
        <v>495</v>
      </c>
      <c r="AC83" s="182"/>
      <c r="AD83" s="296">
        <v>20</v>
      </c>
      <c r="AE83" s="302"/>
    </row>
    <row r="84" spans="1:31" ht="15" x14ac:dyDescent="0.25">
      <c r="A84" s="144" t="s">
        <v>90</v>
      </c>
      <c r="B84" s="350">
        <v>8250</v>
      </c>
      <c r="C84" s="10">
        <f t="shared" si="7"/>
        <v>10350</v>
      </c>
      <c r="D84" s="10">
        <f t="shared" si="8"/>
        <v>8250</v>
      </c>
      <c r="E84" s="351">
        <f t="shared" si="9"/>
        <v>1</v>
      </c>
      <c r="F84" s="355">
        <v>4</v>
      </c>
      <c r="G84" s="349">
        <v>3</v>
      </c>
      <c r="H84" s="357">
        <v>3</v>
      </c>
      <c r="I84" s="357"/>
      <c r="J84" s="456">
        <v>1</v>
      </c>
      <c r="K84" s="362"/>
      <c r="L84" s="359"/>
      <c r="M84" s="12">
        <v>3</v>
      </c>
      <c r="N84" s="6"/>
      <c r="O84" s="21"/>
      <c r="P84" s="341">
        <v>21</v>
      </c>
      <c r="Q84" s="342">
        <v>22</v>
      </c>
      <c r="R84" s="331" t="s">
        <v>364</v>
      </c>
      <c r="S84" s="345">
        <v>0</v>
      </c>
      <c r="T84" s="343">
        <v>1</v>
      </c>
      <c r="U84" s="347">
        <v>0</v>
      </c>
      <c r="V84" s="234" t="s">
        <v>365</v>
      </c>
      <c r="W84" s="234" t="s">
        <v>495</v>
      </c>
      <c r="X84" s="155" t="s">
        <v>364</v>
      </c>
      <c r="Y84" s="181">
        <v>1</v>
      </c>
      <c r="Z84" s="181"/>
      <c r="AA84" s="181"/>
      <c r="AB84" s="181" t="s">
        <v>495</v>
      </c>
      <c r="AC84" s="181"/>
      <c r="AD84" s="297" t="s">
        <v>364</v>
      </c>
      <c r="AE84" s="302"/>
    </row>
    <row r="85" spans="1:31" ht="15" x14ac:dyDescent="0.25">
      <c r="A85" s="144" t="s">
        <v>91</v>
      </c>
      <c r="B85" s="350">
        <v>15498</v>
      </c>
      <c r="C85" s="10">
        <f t="shared" si="7"/>
        <v>20700</v>
      </c>
      <c r="D85" s="10">
        <f t="shared" si="8"/>
        <v>15498</v>
      </c>
      <c r="E85" s="351">
        <f t="shared" si="9"/>
        <v>1</v>
      </c>
      <c r="F85" s="355">
        <v>8</v>
      </c>
      <c r="G85" s="349">
        <v>6</v>
      </c>
      <c r="H85" s="357">
        <v>6</v>
      </c>
      <c r="I85" s="357"/>
      <c r="J85" s="456">
        <v>1</v>
      </c>
      <c r="K85" s="362"/>
      <c r="L85" s="359"/>
      <c r="M85" s="12">
        <v>6</v>
      </c>
      <c r="N85" s="6">
        <v>1</v>
      </c>
      <c r="O85" s="21">
        <v>1</v>
      </c>
      <c r="P85" s="341">
        <v>38</v>
      </c>
      <c r="Q85" s="342">
        <v>37</v>
      </c>
      <c r="R85" s="331" t="s">
        <v>364</v>
      </c>
      <c r="S85" s="345">
        <v>1</v>
      </c>
      <c r="T85" s="343">
        <v>0</v>
      </c>
      <c r="U85" s="347">
        <v>0</v>
      </c>
      <c r="V85" s="236" t="s">
        <v>421</v>
      </c>
      <c r="W85" s="234" t="s">
        <v>495</v>
      </c>
      <c r="X85" s="265" t="s">
        <v>556</v>
      </c>
      <c r="Y85" s="181">
        <v>1</v>
      </c>
      <c r="Z85" s="290">
        <v>1</v>
      </c>
      <c r="AA85" s="181"/>
      <c r="AB85" s="181" t="s">
        <v>495</v>
      </c>
      <c r="AC85" s="181"/>
      <c r="AD85" s="297" t="s">
        <v>364</v>
      </c>
      <c r="AE85" s="302"/>
    </row>
    <row r="86" spans="1:31" ht="15" x14ac:dyDescent="0.25">
      <c r="A86" s="144" t="s">
        <v>92</v>
      </c>
      <c r="B86" s="350">
        <v>4146</v>
      </c>
      <c r="C86" s="10">
        <f t="shared" si="7"/>
        <v>6900</v>
      </c>
      <c r="D86" s="10">
        <f t="shared" si="8"/>
        <v>4146</v>
      </c>
      <c r="E86" s="351">
        <f t="shared" si="9"/>
        <v>1</v>
      </c>
      <c r="F86" s="355">
        <v>2</v>
      </c>
      <c r="G86" s="349">
        <v>2</v>
      </c>
      <c r="H86" s="357">
        <v>1</v>
      </c>
      <c r="I86" s="357"/>
      <c r="J86" s="456">
        <v>0.82410000000000005</v>
      </c>
      <c r="K86" s="362"/>
      <c r="L86" s="359"/>
      <c r="M86" s="12">
        <v>1</v>
      </c>
      <c r="N86" s="6"/>
      <c r="O86" s="21"/>
      <c r="P86" s="341">
        <v>10</v>
      </c>
      <c r="Q86" s="342">
        <v>10</v>
      </c>
      <c r="R86" s="331" t="s">
        <v>364</v>
      </c>
      <c r="S86" s="345">
        <v>0</v>
      </c>
      <c r="T86" s="343">
        <v>0</v>
      </c>
      <c r="U86" s="347">
        <v>1</v>
      </c>
      <c r="V86" s="234" t="s">
        <v>340</v>
      </c>
      <c r="W86" s="234"/>
      <c r="X86" s="155" t="s">
        <v>364</v>
      </c>
      <c r="Y86" s="182"/>
      <c r="Z86" s="182"/>
      <c r="AA86" s="182"/>
      <c r="AB86" s="182" t="s">
        <v>495</v>
      </c>
      <c r="AC86" s="182"/>
      <c r="AD86" s="297" t="s">
        <v>364</v>
      </c>
      <c r="AE86" s="302"/>
    </row>
    <row r="87" spans="1:31" ht="15" x14ac:dyDescent="0.25">
      <c r="A87" s="144" t="s">
        <v>93</v>
      </c>
      <c r="B87" s="350">
        <v>4064</v>
      </c>
      <c r="C87" s="10">
        <f t="shared" si="7"/>
        <v>6900</v>
      </c>
      <c r="D87" s="10">
        <f t="shared" si="8"/>
        <v>4064</v>
      </c>
      <c r="E87" s="351">
        <f t="shared" si="9"/>
        <v>1</v>
      </c>
      <c r="F87" s="355">
        <v>2</v>
      </c>
      <c r="G87" s="349">
        <v>2</v>
      </c>
      <c r="H87" s="357">
        <v>0</v>
      </c>
      <c r="I87" s="357"/>
      <c r="J87" s="456">
        <v>0</v>
      </c>
      <c r="K87" s="362"/>
      <c r="L87" s="359"/>
      <c r="M87" s="12">
        <v>1</v>
      </c>
      <c r="N87" s="6"/>
      <c r="O87" s="21"/>
      <c r="P87" s="341">
        <v>10</v>
      </c>
      <c r="Q87" s="342">
        <v>8</v>
      </c>
      <c r="R87" s="331" t="s">
        <v>364</v>
      </c>
      <c r="S87" s="345">
        <v>0</v>
      </c>
      <c r="T87" s="343">
        <v>0</v>
      </c>
      <c r="U87" s="347">
        <v>1</v>
      </c>
      <c r="V87" s="234" t="s">
        <v>364</v>
      </c>
      <c r="W87" s="234"/>
      <c r="X87" s="155" t="s">
        <v>364</v>
      </c>
      <c r="Y87" s="182"/>
      <c r="Z87" s="291">
        <v>1</v>
      </c>
      <c r="AA87" s="182"/>
      <c r="AB87" s="182" t="s">
        <v>495</v>
      </c>
      <c r="AC87" s="182"/>
      <c r="AD87" s="297" t="s">
        <v>364</v>
      </c>
      <c r="AE87" s="302"/>
    </row>
    <row r="88" spans="1:31" ht="15" x14ac:dyDescent="0.25">
      <c r="A88" s="144" t="s">
        <v>94</v>
      </c>
      <c r="B88" s="350">
        <v>3203</v>
      </c>
      <c r="C88" s="10">
        <f t="shared" si="7"/>
        <v>3450</v>
      </c>
      <c r="D88" s="10">
        <f t="shared" si="8"/>
        <v>3203</v>
      </c>
      <c r="E88" s="351">
        <f t="shared" si="9"/>
        <v>1</v>
      </c>
      <c r="F88" s="355">
        <v>2</v>
      </c>
      <c r="G88" s="349">
        <v>1</v>
      </c>
      <c r="H88" s="357">
        <v>1</v>
      </c>
      <c r="I88" s="357"/>
      <c r="J88" s="456">
        <v>1</v>
      </c>
      <c r="K88" s="362"/>
      <c r="L88" s="359"/>
      <c r="M88" s="12">
        <v>1</v>
      </c>
      <c r="N88" s="6"/>
      <c r="O88" s="21"/>
      <c r="P88" s="341">
        <v>8</v>
      </c>
      <c r="Q88" s="342">
        <v>8</v>
      </c>
      <c r="R88" s="331" t="s">
        <v>364</v>
      </c>
      <c r="S88" s="345">
        <v>0</v>
      </c>
      <c r="T88" s="343">
        <v>0</v>
      </c>
      <c r="U88" s="347">
        <v>1</v>
      </c>
      <c r="V88" s="273" t="s">
        <v>528</v>
      </c>
      <c r="W88" s="234" t="s">
        <v>495</v>
      </c>
      <c r="X88" s="155" t="s">
        <v>364</v>
      </c>
      <c r="Y88" s="182">
        <v>1</v>
      </c>
      <c r="Z88" s="182"/>
      <c r="AA88" s="182"/>
      <c r="AB88" s="182" t="s">
        <v>495</v>
      </c>
      <c r="AC88" s="182"/>
      <c r="AD88" s="297" t="s">
        <v>364</v>
      </c>
      <c r="AE88" s="302"/>
    </row>
    <row r="89" spans="1:31" ht="15" x14ac:dyDescent="0.25">
      <c r="A89" s="144" t="s">
        <v>95</v>
      </c>
      <c r="B89" s="350">
        <v>2063</v>
      </c>
      <c r="C89" s="10">
        <f t="shared" si="7"/>
        <v>3450</v>
      </c>
      <c r="D89" s="10">
        <f t="shared" si="8"/>
        <v>2063</v>
      </c>
      <c r="E89" s="351">
        <f t="shared" si="9"/>
        <v>1</v>
      </c>
      <c r="F89" s="355">
        <v>1</v>
      </c>
      <c r="G89" s="349">
        <v>1</v>
      </c>
      <c r="H89" s="357">
        <v>1</v>
      </c>
      <c r="I89" s="357"/>
      <c r="J89" s="456">
        <v>1</v>
      </c>
      <c r="K89" s="362"/>
      <c r="L89" s="359"/>
      <c r="M89" s="12">
        <v>1</v>
      </c>
      <c r="N89" s="6"/>
      <c r="O89" s="21"/>
      <c r="P89" s="341">
        <v>5</v>
      </c>
      <c r="Q89" s="342">
        <v>5</v>
      </c>
      <c r="R89" s="331" t="s">
        <v>364</v>
      </c>
      <c r="S89" s="345">
        <v>0</v>
      </c>
      <c r="T89" s="343">
        <v>0</v>
      </c>
      <c r="U89" s="347">
        <v>1</v>
      </c>
      <c r="V89" s="234" t="s">
        <v>343</v>
      </c>
      <c r="W89" s="234"/>
      <c r="X89" s="155" t="s">
        <v>364</v>
      </c>
      <c r="Y89" s="182">
        <v>1</v>
      </c>
      <c r="Z89" s="182"/>
      <c r="AA89" s="182"/>
      <c r="AB89" s="182" t="s">
        <v>495</v>
      </c>
      <c r="AC89" s="182"/>
      <c r="AD89" s="297" t="s">
        <v>364</v>
      </c>
      <c r="AE89" s="302"/>
    </row>
    <row r="90" spans="1:31" ht="15" x14ac:dyDescent="0.25">
      <c r="A90" s="144" t="s">
        <v>96</v>
      </c>
      <c r="B90" s="350">
        <v>4412</v>
      </c>
      <c r="C90" s="10">
        <f t="shared" si="7"/>
        <v>6900</v>
      </c>
      <c r="D90" s="10">
        <f t="shared" si="8"/>
        <v>4412</v>
      </c>
      <c r="E90" s="351">
        <f t="shared" si="9"/>
        <v>1</v>
      </c>
      <c r="F90" s="355">
        <v>2</v>
      </c>
      <c r="G90" s="349">
        <v>2</v>
      </c>
      <c r="H90" s="357">
        <v>2</v>
      </c>
      <c r="I90" s="357"/>
      <c r="J90" s="456">
        <v>1</v>
      </c>
      <c r="K90" s="362"/>
      <c r="L90" s="359"/>
      <c r="M90" s="12">
        <v>2</v>
      </c>
      <c r="N90" s="6"/>
      <c r="O90" s="21"/>
      <c r="P90" s="341">
        <v>11</v>
      </c>
      <c r="Q90" s="342">
        <v>10</v>
      </c>
      <c r="R90" s="336" t="s">
        <v>364</v>
      </c>
      <c r="S90" s="345">
        <v>0</v>
      </c>
      <c r="T90" s="343">
        <v>0</v>
      </c>
      <c r="U90" s="347">
        <v>1</v>
      </c>
      <c r="V90" s="234" t="s">
        <v>364</v>
      </c>
      <c r="W90" s="234"/>
      <c r="X90" s="155" t="s">
        <v>364</v>
      </c>
      <c r="Y90" s="182">
        <v>1</v>
      </c>
      <c r="Z90" s="182"/>
      <c r="AA90" s="182"/>
      <c r="AB90" s="182" t="s">
        <v>495</v>
      </c>
      <c r="AC90" s="182"/>
      <c r="AD90" s="296">
        <v>15</v>
      </c>
      <c r="AE90" s="302"/>
    </row>
    <row r="91" spans="1:31" ht="15" x14ac:dyDescent="0.25">
      <c r="A91" s="144" t="s">
        <v>97</v>
      </c>
      <c r="B91" s="350">
        <v>10667</v>
      </c>
      <c r="C91" s="10">
        <f t="shared" si="7"/>
        <v>17250</v>
      </c>
      <c r="D91" s="10">
        <f t="shared" si="8"/>
        <v>10667</v>
      </c>
      <c r="E91" s="351">
        <f t="shared" si="9"/>
        <v>1</v>
      </c>
      <c r="F91" s="355">
        <v>5</v>
      </c>
      <c r="G91" s="349">
        <v>5</v>
      </c>
      <c r="H91" s="357">
        <v>3</v>
      </c>
      <c r="I91" s="357"/>
      <c r="J91" s="456">
        <v>0.97189999999999999</v>
      </c>
      <c r="K91" s="362"/>
      <c r="L91" s="359"/>
      <c r="M91" s="12">
        <v>4</v>
      </c>
      <c r="N91" s="6"/>
      <c r="O91" s="21"/>
      <c r="P91" s="341">
        <v>27</v>
      </c>
      <c r="Q91" s="342">
        <v>26</v>
      </c>
      <c r="R91" s="336" t="s">
        <v>364</v>
      </c>
      <c r="S91" s="345">
        <v>0</v>
      </c>
      <c r="T91" s="343">
        <v>1</v>
      </c>
      <c r="U91" s="347">
        <v>0</v>
      </c>
      <c r="V91" s="273" t="s">
        <v>531</v>
      </c>
      <c r="W91" s="234" t="s">
        <v>495</v>
      </c>
      <c r="X91" s="155" t="s">
        <v>364</v>
      </c>
      <c r="Y91" s="182">
        <v>2</v>
      </c>
      <c r="Z91" s="182"/>
      <c r="AA91" s="182"/>
      <c r="AB91" s="182" t="s">
        <v>495</v>
      </c>
      <c r="AC91" s="182"/>
      <c r="AD91" s="297" t="s">
        <v>364</v>
      </c>
      <c r="AE91" s="302"/>
    </row>
    <row r="92" spans="1:31" ht="15" x14ac:dyDescent="0.25">
      <c r="A92" s="144" t="s">
        <v>98</v>
      </c>
      <c r="B92" s="350">
        <v>1582</v>
      </c>
      <c r="C92" s="10">
        <f t="shared" si="7"/>
        <v>3450</v>
      </c>
      <c r="D92" s="10">
        <f t="shared" si="8"/>
        <v>1582</v>
      </c>
      <c r="E92" s="351">
        <f t="shared" si="9"/>
        <v>1</v>
      </c>
      <c r="F92" s="355">
        <v>1</v>
      </c>
      <c r="G92" s="349">
        <v>1</v>
      </c>
      <c r="H92" s="357">
        <v>1</v>
      </c>
      <c r="I92" s="357"/>
      <c r="J92" s="456">
        <v>1</v>
      </c>
      <c r="K92" s="362"/>
      <c r="L92" s="359"/>
      <c r="M92" s="12">
        <v>1</v>
      </c>
      <c r="N92" s="6"/>
      <c r="O92" s="21"/>
      <c r="P92" s="341">
        <v>4</v>
      </c>
      <c r="Q92" s="342">
        <v>4</v>
      </c>
      <c r="R92" s="331" t="s">
        <v>364</v>
      </c>
      <c r="S92" s="345">
        <v>0</v>
      </c>
      <c r="T92" s="343">
        <v>0</v>
      </c>
      <c r="U92" s="347">
        <v>1</v>
      </c>
      <c r="V92" s="237" t="s">
        <v>450</v>
      </c>
      <c r="W92" s="243" t="s">
        <v>495</v>
      </c>
      <c r="X92" s="155" t="s">
        <v>364</v>
      </c>
      <c r="Y92" s="181">
        <v>1</v>
      </c>
      <c r="Z92" s="290">
        <v>1</v>
      </c>
      <c r="AA92" s="181"/>
      <c r="AB92" s="181" t="s">
        <v>495</v>
      </c>
      <c r="AC92" s="181"/>
      <c r="AD92" s="297" t="s">
        <v>364</v>
      </c>
      <c r="AE92" s="302"/>
    </row>
    <row r="93" spans="1:31" ht="15" x14ac:dyDescent="0.25">
      <c r="A93" s="144" t="s">
        <v>99</v>
      </c>
      <c r="B93" s="350">
        <v>500973</v>
      </c>
      <c r="C93" s="10">
        <f t="shared" si="7"/>
        <v>410550</v>
      </c>
      <c r="D93" s="10">
        <f t="shared" si="8"/>
        <v>410550</v>
      </c>
      <c r="E93" s="351">
        <f t="shared" si="9"/>
        <v>0.81950524279751602</v>
      </c>
      <c r="F93" s="355">
        <v>239</v>
      </c>
      <c r="G93" s="349">
        <v>119</v>
      </c>
      <c r="H93" s="357">
        <v>33</v>
      </c>
      <c r="I93" s="357"/>
      <c r="J93" s="456">
        <v>0.22370000000000001</v>
      </c>
      <c r="K93" s="362"/>
      <c r="L93" s="359"/>
      <c r="M93" s="12">
        <v>107</v>
      </c>
      <c r="N93" s="6"/>
      <c r="O93" s="21"/>
      <c r="P93" s="341">
        <v>1194</v>
      </c>
      <c r="Q93" s="342">
        <v>283</v>
      </c>
      <c r="R93" s="331" t="s">
        <v>364</v>
      </c>
      <c r="S93" s="345">
        <v>13</v>
      </c>
      <c r="T93" s="343">
        <v>0</v>
      </c>
      <c r="U93" s="347">
        <v>0</v>
      </c>
      <c r="V93" s="236" t="s">
        <v>422</v>
      </c>
      <c r="W93" s="234" t="s">
        <v>495</v>
      </c>
      <c r="X93" s="264" t="s">
        <v>467</v>
      </c>
      <c r="Y93" s="182"/>
      <c r="Z93" s="256">
        <v>90</v>
      </c>
      <c r="AA93" s="182"/>
      <c r="AB93" s="182" t="s">
        <v>495</v>
      </c>
      <c r="AC93" s="182" t="s">
        <v>500</v>
      </c>
      <c r="AD93" s="297"/>
      <c r="AE93" s="306">
        <v>27</v>
      </c>
    </row>
    <row r="94" spans="1:31" ht="15" x14ac:dyDescent="0.25">
      <c r="A94" s="144" t="s">
        <v>100</v>
      </c>
      <c r="B94" s="350">
        <v>2510</v>
      </c>
      <c r="C94" s="10">
        <f t="shared" si="7"/>
        <v>3450</v>
      </c>
      <c r="D94" s="10">
        <f t="shared" si="8"/>
        <v>2510</v>
      </c>
      <c r="E94" s="351">
        <f t="shared" si="9"/>
        <v>1</v>
      </c>
      <c r="F94" s="355">
        <v>1</v>
      </c>
      <c r="G94" s="349">
        <v>1</v>
      </c>
      <c r="H94" s="357">
        <v>1</v>
      </c>
      <c r="I94" s="357"/>
      <c r="J94" s="456">
        <v>1</v>
      </c>
      <c r="K94" s="362"/>
      <c r="L94" s="359"/>
      <c r="M94" s="12">
        <v>1</v>
      </c>
      <c r="N94" s="6"/>
      <c r="O94" s="21"/>
      <c r="P94" s="341">
        <v>6</v>
      </c>
      <c r="Q94" s="342">
        <v>6</v>
      </c>
      <c r="R94" s="331" t="s">
        <v>364</v>
      </c>
      <c r="S94" s="345">
        <v>0</v>
      </c>
      <c r="T94" s="343">
        <v>0</v>
      </c>
      <c r="U94" s="347">
        <v>1</v>
      </c>
      <c r="V94" s="234" t="s">
        <v>369</v>
      </c>
      <c r="W94" s="234" t="s">
        <v>495</v>
      </c>
      <c r="X94" s="155" t="s">
        <v>9</v>
      </c>
      <c r="Y94" s="181">
        <v>1</v>
      </c>
      <c r="Z94" s="181"/>
      <c r="AA94" s="181"/>
      <c r="AB94" s="181" t="s">
        <v>495</v>
      </c>
      <c r="AC94" s="181"/>
      <c r="AD94" s="297" t="s">
        <v>364</v>
      </c>
      <c r="AE94" s="302"/>
    </row>
    <row r="95" spans="1:31" ht="15" x14ac:dyDescent="0.25">
      <c r="A95" s="144" t="s">
        <v>101</v>
      </c>
      <c r="B95" s="350">
        <v>26793</v>
      </c>
      <c r="C95" s="10">
        <f t="shared" si="7"/>
        <v>27600</v>
      </c>
      <c r="D95" s="10">
        <f t="shared" si="8"/>
        <v>26793</v>
      </c>
      <c r="E95" s="351">
        <f t="shared" si="9"/>
        <v>1</v>
      </c>
      <c r="F95" s="355">
        <v>13</v>
      </c>
      <c r="G95" s="349">
        <v>8</v>
      </c>
      <c r="H95" s="357">
        <v>7</v>
      </c>
      <c r="I95" s="357"/>
      <c r="J95" s="456">
        <v>0.88749999999999996</v>
      </c>
      <c r="K95" s="362"/>
      <c r="L95" s="359"/>
      <c r="M95" s="12">
        <v>8</v>
      </c>
      <c r="N95" s="6"/>
      <c r="O95" s="21"/>
      <c r="P95" s="341">
        <v>64</v>
      </c>
      <c r="Q95" s="342">
        <v>0</v>
      </c>
      <c r="R95" s="331" t="s">
        <v>364</v>
      </c>
      <c r="S95" s="345">
        <v>0</v>
      </c>
      <c r="T95" s="343">
        <v>0</v>
      </c>
      <c r="U95" s="347">
        <v>0</v>
      </c>
      <c r="V95" s="276" t="s">
        <v>345</v>
      </c>
      <c r="W95" s="234" t="s">
        <v>495</v>
      </c>
      <c r="X95" s="264" t="s">
        <v>4</v>
      </c>
      <c r="Y95" s="181">
        <v>1</v>
      </c>
      <c r="Z95" s="290">
        <v>2</v>
      </c>
      <c r="AA95" s="181"/>
      <c r="AB95" s="181" t="s">
        <v>495</v>
      </c>
      <c r="AC95" s="181"/>
      <c r="AD95" s="297" t="s">
        <v>364</v>
      </c>
      <c r="AE95" s="302"/>
    </row>
    <row r="96" spans="1:31" ht="15" x14ac:dyDescent="0.25">
      <c r="A96" s="144" t="s">
        <v>102</v>
      </c>
      <c r="B96" s="350">
        <v>36443</v>
      </c>
      <c r="C96" s="10">
        <f t="shared" si="7"/>
        <v>31050</v>
      </c>
      <c r="D96" s="10">
        <f t="shared" si="8"/>
        <v>31050</v>
      </c>
      <c r="E96" s="351">
        <f t="shared" si="9"/>
        <v>0.852015476223143</v>
      </c>
      <c r="F96" s="355">
        <v>18</v>
      </c>
      <c r="G96" s="349">
        <v>9</v>
      </c>
      <c r="H96" s="357">
        <v>3</v>
      </c>
      <c r="I96" s="357"/>
      <c r="J96" s="456">
        <v>0.28289999999999998</v>
      </c>
      <c r="K96" s="362"/>
      <c r="L96" s="359"/>
      <c r="M96" s="12">
        <v>6</v>
      </c>
      <c r="N96" s="6">
        <v>1</v>
      </c>
      <c r="O96" s="21">
        <v>0</v>
      </c>
      <c r="P96" s="341">
        <v>90</v>
      </c>
      <c r="Q96" s="342">
        <v>48</v>
      </c>
      <c r="R96" s="331" t="s">
        <v>364</v>
      </c>
      <c r="S96" s="345">
        <v>1</v>
      </c>
      <c r="T96" s="343">
        <v>0</v>
      </c>
      <c r="U96" s="347">
        <v>0</v>
      </c>
      <c r="V96" s="234" t="s">
        <v>342</v>
      </c>
      <c r="W96" s="234" t="s">
        <v>495</v>
      </c>
      <c r="X96" s="264" t="s">
        <v>4</v>
      </c>
      <c r="Y96" s="181">
        <v>1</v>
      </c>
      <c r="Z96" s="255">
        <v>7</v>
      </c>
      <c r="AA96" s="181"/>
      <c r="AB96" s="181" t="s">
        <v>495</v>
      </c>
      <c r="AC96" s="181"/>
      <c r="AD96" s="297" t="s">
        <v>364</v>
      </c>
      <c r="AE96" s="302"/>
    </row>
    <row r="97" spans="1:31" ht="15" x14ac:dyDescent="0.25">
      <c r="A97" s="144" t="s">
        <v>103</v>
      </c>
      <c r="B97" s="350">
        <v>2023</v>
      </c>
      <c r="C97" s="10">
        <f t="shared" si="7"/>
        <v>0</v>
      </c>
      <c r="D97" s="10">
        <f t="shared" si="8"/>
        <v>0</v>
      </c>
      <c r="E97" s="351">
        <f t="shared" si="9"/>
        <v>0</v>
      </c>
      <c r="F97" s="355">
        <v>1</v>
      </c>
      <c r="G97" s="349">
        <v>0</v>
      </c>
      <c r="H97" s="357">
        <v>0</v>
      </c>
      <c r="I97" s="357"/>
      <c r="J97" s="456">
        <v>0</v>
      </c>
      <c r="K97" s="362"/>
      <c r="L97" s="357"/>
      <c r="M97" s="12">
        <v>1</v>
      </c>
      <c r="N97" s="6"/>
      <c r="O97" s="21"/>
      <c r="P97" s="341">
        <v>5</v>
      </c>
      <c r="Q97" s="342">
        <v>8</v>
      </c>
      <c r="R97" s="331" t="s">
        <v>364</v>
      </c>
      <c r="S97" s="345">
        <v>0</v>
      </c>
      <c r="T97" s="343">
        <v>0</v>
      </c>
      <c r="U97" s="347">
        <v>1</v>
      </c>
      <c r="V97" s="234" t="s">
        <v>356</v>
      </c>
      <c r="W97" s="234"/>
      <c r="X97" s="155" t="s">
        <v>364</v>
      </c>
      <c r="Y97" s="182"/>
      <c r="Z97" s="182"/>
      <c r="AA97" s="182"/>
      <c r="AB97" s="182" t="s">
        <v>495</v>
      </c>
      <c r="AC97" s="182"/>
      <c r="AD97" s="297" t="s">
        <v>364</v>
      </c>
      <c r="AE97" s="302"/>
    </row>
    <row r="98" spans="1:31" ht="15" x14ac:dyDescent="0.25">
      <c r="A98" s="144" t="s">
        <v>104</v>
      </c>
      <c r="B98" s="350">
        <v>2873</v>
      </c>
      <c r="C98" s="10">
        <f t="shared" si="7"/>
        <v>6900</v>
      </c>
      <c r="D98" s="10">
        <f t="shared" si="8"/>
        <v>2873</v>
      </c>
      <c r="E98" s="351">
        <f t="shared" si="9"/>
        <v>1</v>
      </c>
      <c r="F98" s="355">
        <v>2</v>
      </c>
      <c r="G98" s="349">
        <v>2</v>
      </c>
      <c r="H98" s="357">
        <v>1</v>
      </c>
      <c r="I98" s="357"/>
      <c r="J98" s="456">
        <v>1</v>
      </c>
      <c r="K98" s="362"/>
      <c r="L98" s="359"/>
      <c r="M98" s="12">
        <v>2</v>
      </c>
      <c r="N98" s="6"/>
      <c r="O98" s="21"/>
      <c r="P98" s="341">
        <v>8</v>
      </c>
      <c r="Q98" s="342">
        <v>9</v>
      </c>
      <c r="R98" s="336" t="s">
        <v>364</v>
      </c>
      <c r="S98" s="345">
        <v>0</v>
      </c>
      <c r="T98" s="343">
        <v>0</v>
      </c>
      <c r="U98" s="347">
        <v>1</v>
      </c>
      <c r="V98" s="234" t="s">
        <v>369</v>
      </c>
      <c r="W98" s="234" t="s">
        <v>495</v>
      </c>
      <c r="X98" s="155" t="s">
        <v>364</v>
      </c>
      <c r="Y98" s="182"/>
      <c r="Z98" s="182"/>
      <c r="AA98" s="182"/>
      <c r="AB98" s="182" t="s">
        <v>495</v>
      </c>
      <c r="AC98" s="182"/>
      <c r="AD98" s="297" t="s">
        <v>364</v>
      </c>
      <c r="AE98" s="302"/>
    </row>
    <row r="99" spans="1:31" ht="15" x14ac:dyDescent="0.25">
      <c r="A99" s="144" t="s">
        <v>105</v>
      </c>
      <c r="B99" s="350">
        <v>23078</v>
      </c>
      <c r="C99" s="10">
        <f t="shared" si="7"/>
        <v>27600</v>
      </c>
      <c r="D99" s="10">
        <f t="shared" si="8"/>
        <v>23078</v>
      </c>
      <c r="E99" s="351">
        <f t="shared" si="9"/>
        <v>1</v>
      </c>
      <c r="F99" s="355">
        <v>11</v>
      </c>
      <c r="G99" s="349">
        <v>8</v>
      </c>
      <c r="H99" s="357">
        <v>5</v>
      </c>
      <c r="I99" s="357"/>
      <c r="J99" s="456">
        <v>0.73150000000000004</v>
      </c>
      <c r="K99" s="362"/>
      <c r="L99" s="359"/>
      <c r="M99" s="12">
        <v>6</v>
      </c>
      <c r="N99" s="6">
        <v>1</v>
      </c>
      <c r="O99" s="21">
        <v>1</v>
      </c>
      <c r="P99" s="341">
        <v>54</v>
      </c>
      <c r="Q99" s="342">
        <v>35</v>
      </c>
      <c r="R99" s="336" t="s">
        <v>364</v>
      </c>
      <c r="S99" s="345">
        <v>1</v>
      </c>
      <c r="T99" s="343">
        <v>0</v>
      </c>
      <c r="U99" s="347">
        <v>0</v>
      </c>
      <c r="V99" s="234" t="s">
        <v>357</v>
      </c>
      <c r="W99" s="234"/>
      <c r="X99" s="264" t="s">
        <v>4</v>
      </c>
      <c r="Y99" s="182">
        <v>1</v>
      </c>
      <c r="Z99" s="291">
        <v>11</v>
      </c>
      <c r="AA99" s="182"/>
      <c r="AB99" s="182" t="s">
        <v>495</v>
      </c>
      <c r="AC99" s="182"/>
      <c r="AD99" s="297" t="s">
        <v>364</v>
      </c>
      <c r="AE99" s="302"/>
    </row>
    <row r="100" spans="1:31" ht="15" x14ac:dyDescent="0.25">
      <c r="A100" s="144" t="s">
        <v>106</v>
      </c>
      <c r="B100" s="350">
        <v>18145</v>
      </c>
      <c r="C100" s="10">
        <f t="shared" si="7"/>
        <v>20700</v>
      </c>
      <c r="D100" s="10">
        <f t="shared" si="8"/>
        <v>18145</v>
      </c>
      <c r="E100" s="351">
        <f t="shared" si="9"/>
        <v>1</v>
      </c>
      <c r="F100" s="355">
        <v>9</v>
      </c>
      <c r="G100" s="349">
        <v>6</v>
      </c>
      <c r="H100" s="357">
        <v>5</v>
      </c>
      <c r="I100" s="357"/>
      <c r="J100" s="456">
        <v>0.93320000000000003</v>
      </c>
      <c r="K100" s="362"/>
      <c r="L100" s="359"/>
      <c r="M100" s="12">
        <v>5</v>
      </c>
      <c r="N100" s="6"/>
      <c r="O100" s="21"/>
      <c r="P100" s="341">
        <v>43</v>
      </c>
      <c r="Q100" s="342">
        <v>33</v>
      </c>
      <c r="R100" s="336" t="s">
        <v>364</v>
      </c>
      <c r="S100" s="345">
        <v>0</v>
      </c>
      <c r="T100" s="343">
        <v>0</v>
      </c>
      <c r="U100" s="347">
        <v>0</v>
      </c>
      <c r="V100" s="234" t="s">
        <v>341</v>
      </c>
      <c r="W100" s="234"/>
      <c r="X100" s="155" t="s">
        <v>364</v>
      </c>
      <c r="Y100" s="182"/>
      <c r="Z100" s="182"/>
      <c r="AA100" s="182"/>
      <c r="AB100" s="182" t="s">
        <v>495</v>
      </c>
      <c r="AC100" s="182"/>
      <c r="AD100" s="297" t="s">
        <v>364</v>
      </c>
      <c r="AE100" s="302"/>
    </row>
    <row r="101" spans="1:31" ht="15" x14ac:dyDescent="0.25">
      <c r="A101" s="144" t="s">
        <v>107</v>
      </c>
      <c r="B101" s="350">
        <v>69639</v>
      </c>
      <c r="C101" s="10">
        <f t="shared" si="7"/>
        <v>62100</v>
      </c>
      <c r="D101" s="10">
        <f t="shared" si="8"/>
        <v>62100</v>
      </c>
      <c r="E101" s="351">
        <f t="shared" si="9"/>
        <v>0.89174169646318868</v>
      </c>
      <c r="F101" s="355">
        <v>33</v>
      </c>
      <c r="G101" s="349">
        <v>18</v>
      </c>
      <c r="H101" s="357">
        <v>10</v>
      </c>
      <c r="I101" s="357"/>
      <c r="J101" s="456">
        <v>0.48730000000000001</v>
      </c>
      <c r="K101" s="362"/>
      <c r="L101" s="359"/>
      <c r="M101" s="12">
        <v>11</v>
      </c>
      <c r="N101" s="6"/>
      <c r="O101" s="21"/>
      <c r="P101" s="341">
        <v>166</v>
      </c>
      <c r="Q101" s="342">
        <v>94</v>
      </c>
      <c r="R101" s="336" t="s">
        <v>364</v>
      </c>
      <c r="S101" s="345">
        <v>1</v>
      </c>
      <c r="T101" s="343">
        <v>0</v>
      </c>
      <c r="U101" s="347">
        <v>0</v>
      </c>
      <c r="V101" s="236" t="s">
        <v>423</v>
      </c>
      <c r="W101" s="234"/>
      <c r="X101" s="265" t="s">
        <v>309</v>
      </c>
      <c r="Y101" s="182">
        <v>1</v>
      </c>
      <c r="Z101" s="182"/>
      <c r="AA101" s="182"/>
      <c r="AB101" s="182" t="s">
        <v>495</v>
      </c>
      <c r="AC101" s="182"/>
      <c r="AD101" s="297" t="s">
        <v>364</v>
      </c>
      <c r="AE101" s="302"/>
    </row>
    <row r="102" spans="1:31" ht="15" x14ac:dyDescent="0.25">
      <c r="A102" s="144" t="s">
        <v>108</v>
      </c>
      <c r="B102" s="350">
        <v>14471</v>
      </c>
      <c r="C102" s="10">
        <f t="shared" si="7"/>
        <v>24150</v>
      </c>
      <c r="D102" s="10">
        <f t="shared" si="8"/>
        <v>14471</v>
      </c>
      <c r="E102" s="351">
        <f t="shared" si="9"/>
        <v>1</v>
      </c>
      <c r="F102" s="355">
        <v>7</v>
      </c>
      <c r="G102" s="349">
        <v>7</v>
      </c>
      <c r="H102" s="357">
        <v>7</v>
      </c>
      <c r="I102" s="357"/>
      <c r="J102" s="456">
        <v>1</v>
      </c>
      <c r="K102" s="362"/>
      <c r="L102" s="359"/>
      <c r="M102" s="12">
        <v>5</v>
      </c>
      <c r="N102" s="6"/>
      <c r="O102" s="21"/>
      <c r="P102" s="341">
        <v>35</v>
      </c>
      <c r="Q102" s="342">
        <v>33</v>
      </c>
      <c r="R102" s="336" t="s">
        <v>364</v>
      </c>
      <c r="S102" s="345">
        <v>1</v>
      </c>
      <c r="T102" s="343">
        <v>0</v>
      </c>
      <c r="U102" s="347">
        <v>0</v>
      </c>
      <c r="V102" s="274" t="s">
        <v>529</v>
      </c>
      <c r="W102" s="234"/>
      <c r="X102" s="155" t="s">
        <v>364</v>
      </c>
      <c r="Y102" s="182"/>
      <c r="Z102" s="182"/>
      <c r="AA102" s="182"/>
      <c r="AB102" s="182" t="s">
        <v>495</v>
      </c>
      <c r="AC102" s="182"/>
      <c r="AD102" s="297" t="s">
        <v>364</v>
      </c>
      <c r="AE102" s="302"/>
    </row>
    <row r="103" spans="1:31" ht="15" x14ac:dyDescent="0.25">
      <c r="A103" s="144" t="s">
        <v>109</v>
      </c>
      <c r="B103" s="350">
        <v>6569</v>
      </c>
      <c r="C103" s="10">
        <f t="shared" si="7"/>
        <v>10350</v>
      </c>
      <c r="D103" s="10">
        <f t="shared" si="8"/>
        <v>6569</v>
      </c>
      <c r="E103" s="351">
        <f t="shared" si="9"/>
        <v>1</v>
      </c>
      <c r="F103" s="355">
        <v>3</v>
      </c>
      <c r="G103" s="349">
        <v>3</v>
      </c>
      <c r="H103" s="357">
        <v>4</v>
      </c>
      <c r="I103" s="357"/>
      <c r="J103" s="456">
        <v>1</v>
      </c>
      <c r="K103" s="362"/>
      <c r="L103" s="359"/>
      <c r="M103" s="12">
        <v>3</v>
      </c>
      <c r="N103" s="6"/>
      <c r="O103" s="21"/>
      <c r="P103" s="341">
        <v>16</v>
      </c>
      <c r="Q103" s="342">
        <v>13</v>
      </c>
      <c r="R103" s="331" t="s">
        <v>364</v>
      </c>
      <c r="S103" s="345">
        <v>0</v>
      </c>
      <c r="T103" s="343">
        <v>1</v>
      </c>
      <c r="U103" s="347">
        <v>0</v>
      </c>
      <c r="V103" s="234" t="s">
        <v>367</v>
      </c>
      <c r="W103" s="234"/>
      <c r="X103" s="155" t="s">
        <v>364</v>
      </c>
      <c r="Y103" s="182"/>
      <c r="Z103" s="291">
        <v>1</v>
      </c>
      <c r="AA103" s="182"/>
      <c r="AB103" s="182" t="s">
        <v>495</v>
      </c>
      <c r="AC103" s="182"/>
      <c r="AD103" s="297" t="s">
        <v>364</v>
      </c>
      <c r="AE103" s="302"/>
    </row>
    <row r="104" spans="1:31" ht="15" x14ac:dyDescent="0.25">
      <c r="A104" s="144" t="s">
        <v>110</v>
      </c>
      <c r="B104" s="350">
        <v>11501</v>
      </c>
      <c r="C104" s="10">
        <f t="shared" si="7"/>
        <v>13800</v>
      </c>
      <c r="D104" s="10">
        <f t="shared" si="8"/>
        <v>11501</v>
      </c>
      <c r="E104" s="351">
        <f t="shared" si="9"/>
        <v>1</v>
      </c>
      <c r="F104" s="355">
        <v>6</v>
      </c>
      <c r="G104" s="349">
        <v>4</v>
      </c>
      <c r="H104" s="357">
        <v>3</v>
      </c>
      <c r="I104" s="357"/>
      <c r="J104" s="456">
        <v>1</v>
      </c>
      <c r="K104" s="362"/>
      <c r="L104" s="359"/>
      <c r="M104" s="12">
        <v>4</v>
      </c>
      <c r="N104" s="6"/>
      <c r="O104" s="21"/>
      <c r="P104" s="341">
        <v>28</v>
      </c>
      <c r="Q104" s="342">
        <v>24</v>
      </c>
      <c r="R104" s="331" t="s">
        <v>364</v>
      </c>
      <c r="S104" s="345">
        <v>0</v>
      </c>
      <c r="T104" s="343">
        <v>1</v>
      </c>
      <c r="U104" s="347">
        <v>0</v>
      </c>
      <c r="V104" s="234" t="s">
        <v>358</v>
      </c>
      <c r="W104" s="234"/>
      <c r="X104" s="155" t="s">
        <v>364</v>
      </c>
      <c r="Y104" s="182"/>
      <c r="Z104" s="182"/>
      <c r="AA104" s="182"/>
      <c r="AB104" s="182" t="s">
        <v>495</v>
      </c>
      <c r="AC104" s="182"/>
      <c r="AD104" s="297" t="s">
        <v>364</v>
      </c>
      <c r="AE104" s="302"/>
    </row>
    <row r="105" spans="1:31" ht="15" x14ac:dyDescent="0.25">
      <c r="A105" s="144" t="s">
        <v>111</v>
      </c>
      <c r="B105" s="350">
        <v>23832</v>
      </c>
      <c r="C105" s="10">
        <f t="shared" si="7"/>
        <v>20700</v>
      </c>
      <c r="D105" s="10">
        <f t="shared" si="8"/>
        <v>20700</v>
      </c>
      <c r="E105" s="351">
        <f t="shared" si="9"/>
        <v>0.86858006042296076</v>
      </c>
      <c r="F105" s="355">
        <v>11</v>
      </c>
      <c r="G105" s="349">
        <v>6</v>
      </c>
      <c r="H105" s="357">
        <v>0</v>
      </c>
      <c r="I105" s="357"/>
      <c r="J105" s="456">
        <v>0</v>
      </c>
      <c r="K105" s="362"/>
      <c r="L105" s="359"/>
      <c r="M105" s="12">
        <v>5</v>
      </c>
      <c r="N105" s="6"/>
      <c r="O105" s="21"/>
      <c r="P105" s="341">
        <v>55</v>
      </c>
      <c r="Q105" s="342">
        <v>14</v>
      </c>
      <c r="R105" s="331" t="s">
        <v>364</v>
      </c>
      <c r="S105" s="345">
        <v>1</v>
      </c>
      <c r="T105" s="343">
        <v>0</v>
      </c>
      <c r="U105" s="347">
        <v>0</v>
      </c>
      <c r="V105" s="234" t="s">
        <v>350</v>
      </c>
      <c r="W105" s="234"/>
      <c r="X105" s="268"/>
      <c r="Y105" s="182"/>
      <c r="Z105" s="291">
        <v>1</v>
      </c>
      <c r="AA105" s="182"/>
      <c r="AB105" s="182" t="s">
        <v>495</v>
      </c>
      <c r="AC105" s="182"/>
      <c r="AD105" s="297" t="s">
        <v>364</v>
      </c>
      <c r="AE105" s="302"/>
    </row>
    <row r="106" spans="1:31" ht="15" x14ac:dyDescent="0.25">
      <c r="A106" s="144" t="s">
        <v>112</v>
      </c>
      <c r="B106" s="350">
        <v>10090</v>
      </c>
      <c r="C106" s="10">
        <f t="shared" si="7"/>
        <v>17250</v>
      </c>
      <c r="D106" s="10">
        <f t="shared" si="8"/>
        <v>10090</v>
      </c>
      <c r="E106" s="351">
        <f t="shared" si="9"/>
        <v>1</v>
      </c>
      <c r="F106" s="355">
        <v>5</v>
      </c>
      <c r="G106" s="349">
        <v>5</v>
      </c>
      <c r="H106" s="357">
        <v>3</v>
      </c>
      <c r="I106" s="357"/>
      <c r="J106" s="456">
        <v>1</v>
      </c>
      <c r="K106" s="362"/>
      <c r="L106" s="359"/>
      <c r="M106" s="12">
        <v>3</v>
      </c>
      <c r="N106" s="6"/>
      <c r="O106" s="21"/>
      <c r="P106" s="341">
        <v>26</v>
      </c>
      <c r="Q106" s="342">
        <v>27</v>
      </c>
      <c r="R106" s="331" t="s">
        <v>364</v>
      </c>
      <c r="S106" s="345">
        <v>0</v>
      </c>
      <c r="T106" s="343">
        <v>1</v>
      </c>
      <c r="U106" s="347">
        <v>0</v>
      </c>
      <c r="V106" s="234" t="s">
        <v>365</v>
      </c>
      <c r="W106" s="234" t="s">
        <v>495</v>
      </c>
      <c r="X106" s="155" t="s">
        <v>364</v>
      </c>
      <c r="Y106" s="182"/>
      <c r="Z106" s="182"/>
      <c r="AA106" s="182"/>
      <c r="AB106" s="182" t="s">
        <v>495</v>
      </c>
      <c r="AC106" s="182"/>
      <c r="AD106" s="297" t="s">
        <v>364</v>
      </c>
      <c r="AE106" s="302"/>
    </row>
    <row r="107" spans="1:31" ht="15" x14ac:dyDescent="0.25">
      <c r="A107" s="144" t="s">
        <v>113</v>
      </c>
      <c r="B107" s="350">
        <v>44819</v>
      </c>
      <c r="C107" s="10">
        <f t="shared" si="7"/>
        <v>27600</v>
      </c>
      <c r="D107" s="10">
        <f t="shared" si="8"/>
        <v>27600</v>
      </c>
      <c r="E107" s="351">
        <f t="shared" si="9"/>
        <v>0.61581025904192421</v>
      </c>
      <c r="F107" s="355">
        <v>21</v>
      </c>
      <c r="G107" s="349">
        <v>8</v>
      </c>
      <c r="H107" s="357">
        <v>7</v>
      </c>
      <c r="I107" s="357"/>
      <c r="J107" s="456">
        <v>0.52729999999999999</v>
      </c>
      <c r="K107" s="362"/>
      <c r="L107" s="359"/>
      <c r="M107" s="12">
        <v>8</v>
      </c>
      <c r="N107" s="6"/>
      <c r="O107" s="21"/>
      <c r="P107" s="341">
        <v>105</v>
      </c>
      <c r="Q107" s="342">
        <v>28</v>
      </c>
      <c r="R107" s="331" t="s">
        <v>364</v>
      </c>
      <c r="S107" s="345">
        <v>0</v>
      </c>
      <c r="T107" s="343">
        <v>0</v>
      </c>
      <c r="U107" s="347">
        <v>0</v>
      </c>
      <c r="V107" s="234" t="s">
        <v>370</v>
      </c>
      <c r="W107" s="234"/>
      <c r="X107" s="155" t="s">
        <v>364</v>
      </c>
      <c r="Y107" s="182"/>
      <c r="Z107" s="182"/>
      <c r="AA107" s="182"/>
      <c r="AB107" s="182" t="s">
        <v>495</v>
      </c>
      <c r="AC107" s="182"/>
      <c r="AD107" s="297" t="s">
        <v>364</v>
      </c>
      <c r="AE107" s="302"/>
    </row>
    <row r="108" spans="1:31" ht="15" x14ac:dyDescent="0.25">
      <c r="A108" s="144" t="s">
        <v>114</v>
      </c>
      <c r="B108" s="350">
        <v>5160</v>
      </c>
      <c r="C108" s="10">
        <f t="shared" si="7"/>
        <v>6900</v>
      </c>
      <c r="D108" s="10">
        <f t="shared" si="8"/>
        <v>5160</v>
      </c>
      <c r="E108" s="351">
        <f t="shared" si="9"/>
        <v>1</v>
      </c>
      <c r="F108" s="355">
        <v>3</v>
      </c>
      <c r="G108" s="349">
        <v>2</v>
      </c>
      <c r="H108" s="357">
        <v>2</v>
      </c>
      <c r="I108" s="357"/>
      <c r="J108" s="456">
        <v>1</v>
      </c>
      <c r="K108" s="362"/>
      <c r="L108" s="359"/>
      <c r="M108" s="12">
        <v>2</v>
      </c>
      <c r="N108" s="6"/>
      <c r="O108" s="21"/>
      <c r="P108" s="341">
        <v>13</v>
      </c>
      <c r="Q108" s="342">
        <v>11</v>
      </c>
      <c r="R108" s="331" t="s">
        <v>364</v>
      </c>
      <c r="S108" s="345">
        <v>0</v>
      </c>
      <c r="T108" s="343">
        <v>0</v>
      </c>
      <c r="U108" s="347">
        <v>1</v>
      </c>
      <c r="V108" s="234" t="s">
        <v>337</v>
      </c>
      <c r="W108" s="234" t="s">
        <v>495</v>
      </c>
      <c r="X108" s="155" t="s">
        <v>557</v>
      </c>
      <c r="Y108" s="182"/>
      <c r="Z108" s="182"/>
      <c r="AA108" s="182"/>
      <c r="AB108" s="182" t="s">
        <v>495</v>
      </c>
      <c r="AC108" s="182"/>
      <c r="AD108" s="297" t="s">
        <v>364</v>
      </c>
      <c r="AE108" s="302"/>
    </row>
    <row r="109" spans="1:31" ht="15" x14ac:dyDescent="0.25">
      <c r="A109" s="144" t="s">
        <v>115</v>
      </c>
      <c r="B109" s="350">
        <v>4704</v>
      </c>
      <c r="C109" s="10">
        <f t="shared" si="7"/>
        <v>6900</v>
      </c>
      <c r="D109" s="10">
        <f t="shared" si="8"/>
        <v>4704</v>
      </c>
      <c r="E109" s="351">
        <f t="shared" si="9"/>
        <v>1</v>
      </c>
      <c r="F109" s="355">
        <v>2</v>
      </c>
      <c r="G109" s="349">
        <v>2</v>
      </c>
      <c r="H109" s="357">
        <v>1</v>
      </c>
      <c r="I109" s="357"/>
      <c r="J109" s="456">
        <v>0.73429999999999995</v>
      </c>
      <c r="K109" s="362"/>
      <c r="L109" s="359"/>
      <c r="M109" s="12">
        <v>2</v>
      </c>
      <c r="N109" s="6">
        <v>1</v>
      </c>
      <c r="O109" s="21">
        <v>0</v>
      </c>
      <c r="P109" s="341">
        <v>12</v>
      </c>
      <c r="Q109" s="342">
        <v>12</v>
      </c>
      <c r="R109" s="331" t="s">
        <v>364</v>
      </c>
      <c r="S109" s="345">
        <v>0</v>
      </c>
      <c r="T109" s="343">
        <v>0</v>
      </c>
      <c r="U109" s="347">
        <v>1</v>
      </c>
      <c r="V109" s="234" t="s">
        <v>334</v>
      </c>
      <c r="W109" s="234"/>
      <c r="X109" s="155" t="s">
        <v>364</v>
      </c>
      <c r="Y109" s="182"/>
      <c r="Z109" s="182"/>
      <c r="AA109" s="182"/>
      <c r="AB109" s="182" t="s">
        <v>495</v>
      </c>
      <c r="AC109" s="182"/>
      <c r="AD109" s="297" t="s">
        <v>364</v>
      </c>
      <c r="AE109" s="302"/>
    </row>
    <row r="110" spans="1:31" ht="15" x14ac:dyDescent="0.25">
      <c r="A110" s="145" t="s">
        <v>468</v>
      </c>
      <c r="B110" s="350">
        <v>22606</v>
      </c>
      <c r="C110" s="10">
        <f t="shared" si="7"/>
        <v>27600</v>
      </c>
      <c r="D110" s="10">
        <f t="shared" si="8"/>
        <v>22606</v>
      </c>
      <c r="E110" s="351">
        <f t="shared" si="9"/>
        <v>1</v>
      </c>
      <c r="F110" s="355">
        <v>11</v>
      </c>
      <c r="G110" s="349">
        <v>8</v>
      </c>
      <c r="H110" s="357">
        <v>7</v>
      </c>
      <c r="I110" s="357"/>
      <c r="J110" s="456">
        <v>1</v>
      </c>
      <c r="K110" s="362"/>
      <c r="L110" s="359"/>
      <c r="M110" s="12">
        <v>8</v>
      </c>
      <c r="N110" s="6"/>
      <c r="O110" s="21"/>
      <c r="P110" s="341">
        <v>56</v>
      </c>
      <c r="Q110" s="342">
        <v>19</v>
      </c>
      <c r="R110" s="331" t="s">
        <v>364</v>
      </c>
      <c r="S110" s="345">
        <v>0</v>
      </c>
      <c r="T110" s="343">
        <v>1</v>
      </c>
      <c r="U110" s="347">
        <v>0</v>
      </c>
      <c r="V110" s="234" t="s">
        <v>364</v>
      </c>
      <c r="W110" s="234"/>
      <c r="X110" s="264" t="s">
        <v>4</v>
      </c>
      <c r="Y110" s="181">
        <v>2</v>
      </c>
      <c r="Z110" s="181"/>
      <c r="AA110" s="181"/>
      <c r="AB110" s="181" t="s">
        <v>495</v>
      </c>
      <c r="AC110" s="181"/>
      <c r="AD110" s="297" t="s">
        <v>364</v>
      </c>
      <c r="AE110" s="302"/>
    </row>
    <row r="111" spans="1:31" ht="15" x14ac:dyDescent="0.25">
      <c r="A111" s="144" t="s">
        <v>116</v>
      </c>
      <c r="B111" s="350">
        <v>1957</v>
      </c>
      <c r="C111" s="10">
        <f t="shared" si="7"/>
        <v>3450</v>
      </c>
      <c r="D111" s="10">
        <f t="shared" si="8"/>
        <v>1957</v>
      </c>
      <c r="E111" s="351">
        <f t="shared" si="9"/>
        <v>1</v>
      </c>
      <c r="F111" s="355">
        <v>1</v>
      </c>
      <c r="G111" s="349">
        <v>1</v>
      </c>
      <c r="H111" s="357">
        <v>1</v>
      </c>
      <c r="I111" s="357"/>
      <c r="J111" s="456">
        <v>1</v>
      </c>
      <c r="K111" s="362"/>
      <c r="L111" s="359"/>
      <c r="M111" s="12">
        <v>1</v>
      </c>
      <c r="N111" s="6"/>
      <c r="O111" s="21"/>
      <c r="P111" s="341">
        <v>5</v>
      </c>
      <c r="Q111" s="342">
        <v>4</v>
      </c>
      <c r="R111" s="331" t="s">
        <v>364</v>
      </c>
      <c r="S111" s="345">
        <v>0</v>
      </c>
      <c r="T111" s="343">
        <v>0</v>
      </c>
      <c r="U111" s="347">
        <v>0</v>
      </c>
      <c r="V111" s="234" t="s">
        <v>342</v>
      </c>
      <c r="W111" s="234"/>
      <c r="X111" s="155" t="s">
        <v>364</v>
      </c>
      <c r="Y111" s="182">
        <v>1</v>
      </c>
      <c r="Z111" s="182"/>
      <c r="AA111" s="182"/>
      <c r="AB111" s="182" t="s">
        <v>495</v>
      </c>
      <c r="AC111" s="182"/>
      <c r="AD111" s="297" t="s">
        <v>364</v>
      </c>
      <c r="AE111" s="302"/>
    </row>
    <row r="112" spans="1:31" ht="15" x14ac:dyDescent="0.25">
      <c r="A112" s="144" t="s">
        <v>117</v>
      </c>
      <c r="B112" s="350">
        <v>3202</v>
      </c>
      <c r="C112" s="10">
        <f t="shared" si="7"/>
        <v>6900</v>
      </c>
      <c r="D112" s="10">
        <f t="shared" si="8"/>
        <v>3202</v>
      </c>
      <c r="E112" s="351">
        <f t="shared" si="9"/>
        <v>1</v>
      </c>
      <c r="F112" s="355">
        <v>2</v>
      </c>
      <c r="G112" s="349">
        <v>2</v>
      </c>
      <c r="H112" s="357">
        <v>1</v>
      </c>
      <c r="I112" s="357"/>
      <c r="J112" s="456">
        <v>1</v>
      </c>
      <c r="K112" s="362"/>
      <c r="L112" s="359"/>
      <c r="M112" s="12">
        <v>1</v>
      </c>
      <c r="N112" s="6"/>
      <c r="O112" s="21"/>
      <c r="P112" s="341">
        <v>8</v>
      </c>
      <c r="Q112" s="342">
        <v>8</v>
      </c>
      <c r="R112" s="336" t="s">
        <v>364</v>
      </c>
      <c r="S112" s="345">
        <v>0</v>
      </c>
      <c r="T112" s="343">
        <v>0</v>
      </c>
      <c r="U112" s="347">
        <v>1</v>
      </c>
      <c r="V112" s="234" t="s">
        <v>364</v>
      </c>
      <c r="W112" s="234"/>
      <c r="X112" s="155" t="s">
        <v>364</v>
      </c>
      <c r="Y112" s="182"/>
      <c r="Z112" s="182"/>
      <c r="AA112" s="182"/>
      <c r="AB112" s="182" t="s">
        <v>495</v>
      </c>
      <c r="AC112" s="182"/>
      <c r="AD112" s="296">
        <v>20</v>
      </c>
      <c r="AE112" s="302"/>
    </row>
    <row r="113" spans="1:31" ht="15" x14ac:dyDescent="0.25">
      <c r="A113" s="144" t="s">
        <v>118</v>
      </c>
      <c r="B113" s="350">
        <v>18950</v>
      </c>
      <c r="C113" s="10">
        <f t="shared" si="7"/>
        <v>24150</v>
      </c>
      <c r="D113" s="10">
        <f t="shared" si="8"/>
        <v>18950</v>
      </c>
      <c r="E113" s="351">
        <f t="shared" si="9"/>
        <v>1</v>
      </c>
      <c r="F113" s="355">
        <v>9</v>
      </c>
      <c r="G113" s="349">
        <v>7</v>
      </c>
      <c r="H113" s="357">
        <v>5</v>
      </c>
      <c r="I113" s="357"/>
      <c r="J113" s="456">
        <v>0.90329999999999999</v>
      </c>
      <c r="K113" s="362"/>
      <c r="L113" s="359"/>
      <c r="M113" s="12">
        <v>7</v>
      </c>
      <c r="N113" s="6"/>
      <c r="O113" s="21"/>
      <c r="P113" s="341">
        <v>46</v>
      </c>
      <c r="Q113" s="342">
        <v>35</v>
      </c>
      <c r="R113" s="336" t="s">
        <v>364</v>
      </c>
      <c r="S113" s="345">
        <v>1</v>
      </c>
      <c r="T113" s="343">
        <v>0</v>
      </c>
      <c r="U113" s="347">
        <v>0</v>
      </c>
      <c r="V113" s="236" t="s">
        <v>424</v>
      </c>
      <c r="W113" s="234"/>
      <c r="X113" s="265" t="s">
        <v>309</v>
      </c>
      <c r="Y113" s="182"/>
      <c r="Z113" s="182"/>
      <c r="AA113" s="182"/>
      <c r="AB113" s="182" t="s">
        <v>495</v>
      </c>
      <c r="AC113" s="182"/>
      <c r="AD113" s="297" t="s">
        <v>364</v>
      </c>
      <c r="AE113" s="302"/>
    </row>
    <row r="114" spans="1:31" ht="15" x14ac:dyDescent="0.25">
      <c r="A114" s="144" t="s">
        <v>119</v>
      </c>
      <c r="B114" s="350">
        <v>56421</v>
      </c>
      <c r="C114" s="10">
        <f t="shared" si="7"/>
        <v>65550</v>
      </c>
      <c r="D114" s="10">
        <f t="shared" si="8"/>
        <v>56421</v>
      </c>
      <c r="E114" s="351">
        <f t="shared" si="9"/>
        <v>1</v>
      </c>
      <c r="F114" s="355">
        <v>27</v>
      </c>
      <c r="G114" s="349">
        <v>19</v>
      </c>
      <c r="H114" s="357">
        <v>4</v>
      </c>
      <c r="I114" s="357"/>
      <c r="J114" s="456">
        <v>0.96099999999999997</v>
      </c>
      <c r="K114" s="362"/>
      <c r="L114" s="359"/>
      <c r="M114" s="12">
        <v>19</v>
      </c>
      <c r="N114" s="6"/>
      <c r="O114" s="21"/>
      <c r="P114" s="341">
        <v>135</v>
      </c>
      <c r="Q114" s="342">
        <v>68</v>
      </c>
      <c r="R114" s="336" t="s">
        <v>364</v>
      </c>
      <c r="S114" s="345">
        <v>1</v>
      </c>
      <c r="T114" s="343">
        <v>0</v>
      </c>
      <c r="U114" s="347">
        <v>0</v>
      </c>
      <c r="V114" s="238" t="s">
        <v>425</v>
      </c>
      <c r="W114" s="243" t="s">
        <v>495</v>
      </c>
      <c r="X114" s="265" t="s">
        <v>309</v>
      </c>
      <c r="Y114" s="181"/>
      <c r="Z114" s="181"/>
      <c r="AA114" s="181"/>
      <c r="AB114" s="181" t="s">
        <v>495</v>
      </c>
      <c r="AC114" s="181"/>
      <c r="AD114" s="297" t="s">
        <v>364</v>
      </c>
      <c r="AE114" s="302"/>
    </row>
    <row r="115" spans="1:31" ht="15" x14ac:dyDescent="0.25">
      <c r="A115" s="144" t="s">
        <v>120</v>
      </c>
      <c r="B115" s="350">
        <v>14184</v>
      </c>
      <c r="C115" s="10">
        <f t="shared" si="7"/>
        <v>20700</v>
      </c>
      <c r="D115" s="10">
        <f t="shared" si="8"/>
        <v>14184</v>
      </c>
      <c r="E115" s="351">
        <f t="shared" si="9"/>
        <v>1</v>
      </c>
      <c r="F115" s="355">
        <v>7</v>
      </c>
      <c r="G115" s="349">
        <v>6</v>
      </c>
      <c r="H115" s="357">
        <v>5</v>
      </c>
      <c r="I115" s="357"/>
      <c r="J115" s="456">
        <v>1</v>
      </c>
      <c r="K115" s="362"/>
      <c r="L115" s="359"/>
      <c r="M115" s="12">
        <v>4</v>
      </c>
      <c r="N115" s="6"/>
      <c r="O115" s="21"/>
      <c r="P115" s="341">
        <v>34</v>
      </c>
      <c r="Q115" s="342">
        <v>21</v>
      </c>
      <c r="R115" s="336" t="s">
        <v>364</v>
      </c>
      <c r="S115" s="345">
        <v>1</v>
      </c>
      <c r="T115" s="343">
        <v>0</v>
      </c>
      <c r="U115" s="347">
        <v>0</v>
      </c>
      <c r="V115" s="234" t="s">
        <v>344</v>
      </c>
      <c r="W115" s="234"/>
      <c r="X115" s="269" t="s">
        <v>564</v>
      </c>
      <c r="Y115" s="182">
        <v>1</v>
      </c>
      <c r="Z115" s="256">
        <v>1</v>
      </c>
      <c r="AA115" s="182"/>
      <c r="AB115" s="182" t="s">
        <v>495</v>
      </c>
      <c r="AC115" s="182"/>
      <c r="AD115" s="297" t="s">
        <v>364</v>
      </c>
      <c r="AE115" s="302"/>
    </row>
    <row r="116" spans="1:31" ht="15" x14ac:dyDescent="0.25">
      <c r="A116" s="144" t="s">
        <v>121</v>
      </c>
      <c r="B116" s="350">
        <v>10135</v>
      </c>
      <c r="C116" s="10">
        <f t="shared" si="7"/>
        <v>17250</v>
      </c>
      <c r="D116" s="10">
        <f t="shared" si="8"/>
        <v>10135</v>
      </c>
      <c r="E116" s="351">
        <f t="shared" si="9"/>
        <v>1</v>
      </c>
      <c r="F116" s="355">
        <v>5</v>
      </c>
      <c r="G116" s="349">
        <v>5</v>
      </c>
      <c r="H116" s="357">
        <v>9</v>
      </c>
      <c r="I116" s="357"/>
      <c r="J116" s="456">
        <v>0.68559999999999999</v>
      </c>
      <c r="K116" s="362"/>
      <c r="L116" s="359"/>
      <c r="M116" s="12">
        <v>5</v>
      </c>
      <c r="N116" s="6"/>
      <c r="O116" s="21"/>
      <c r="P116" s="341">
        <v>27</v>
      </c>
      <c r="Q116" s="342">
        <v>28</v>
      </c>
      <c r="R116" s="336" t="s">
        <v>364</v>
      </c>
      <c r="S116" s="345">
        <v>0</v>
      </c>
      <c r="T116" s="343">
        <v>1</v>
      </c>
      <c r="U116" s="347">
        <v>0</v>
      </c>
      <c r="V116" s="234" t="s">
        <v>357</v>
      </c>
      <c r="W116" s="234"/>
      <c r="X116" s="155" t="s">
        <v>364</v>
      </c>
      <c r="Y116" s="181">
        <v>3</v>
      </c>
      <c r="Z116" s="181"/>
      <c r="AA116" s="181"/>
      <c r="AB116" s="181" t="s">
        <v>495</v>
      </c>
      <c r="AC116" s="181"/>
      <c r="AD116" s="297" t="s">
        <v>364</v>
      </c>
      <c r="AE116" s="302"/>
    </row>
    <row r="117" spans="1:31" ht="15" x14ac:dyDescent="0.25">
      <c r="A117" s="144" t="s">
        <v>122</v>
      </c>
      <c r="B117" s="350">
        <v>44853</v>
      </c>
      <c r="C117" s="10">
        <f t="shared" si="7"/>
        <v>55200</v>
      </c>
      <c r="D117" s="10">
        <f t="shared" si="8"/>
        <v>44853</v>
      </c>
      <c r="E117" s="351">
        <f t="shared" si="9"/>
        <v>1</v>
      </c>
      <c r="F117" s="355">
        <v>22</v>
      </c>
      <c r="G117" s="349">
        <v>16</v>
      </c>
      <c r="H117" s="357">
        <v>0</v>
      </c>
      <c r="I117" s="357"/>
      <c r="J117" s="456">
        <v>0</v>
      </c>
      <c r="K117" s="362"/>
      <c r="L117" s="359"/>
      <c r="M117" s="12">
        <v>16</v>
      </c>
      <c r="N117" s="6"/>
      <c r="O117" s="21"/>
      <c r="P117" s="341">
        <v>109</v>
      </c>
      <c r="Q117" s="342">
        <v>85</v>
      </c>
      <c r="R117" s="331" t="s">
        <v>364</v>
      </c>
      <c r="S117" s="345">
        <v>2</v>
      </c>
      <c r="T117" s="343">
        <v>0</v>
      </c>
      <c r="U117" s="347">
        <v>0</v>
      </c>
      <c r="V117" s="236" t="s">
        <v>426</v>
      </c>
      <c r="W117" s="234" t="s">
        <v>495</v>
      </c>
      <c r="X117" s="264" t="s">
        <v>4</v>
      </c>
      <c r="Y117" s="182"/>
      <c r="Z117" s="291">
        <v>16</v>
      </c>
      <c r="AA117" s="182">
        <v>1</v>
      </c>
      <c r="AB117" s="182" t="s">
        <v>495</v>
      </c>
      <c r="AC117" s="182"/>
      <c r="AD117" s="297" t="s">
        <v>364</v>
      </c>
      <c r="AE117" s="302"/>
    </row>
    <row r="118" spans="1:31" ht="15" x14ac:dyDescent="0.25">
      <c r="A118" s="144" t="s">
        <v>123</v>
      </c>
      <c r="B118" s="350">
        <v>6197</v>
      </c>
      <c r="C118" s="10">
        <f t="shared" si="7"/>
        <v>10350</v>
      </c>
      <c r="D118" s="10">
        <f t="shared" si="8"/>
        <v>6197</v>
      </c>
      <c r="E118" s="351">
        <f t="shared" si="9"/>
        <v>1</v>
      </c>
      <c r="F118" s="355">
        <v>3</v>
      </c>
      <c r="G118" s="349">
        <v>3</v>
      </c>
      <c r="H118" s="357">
        <v>5</v>
      </c>
      <c r="I118" s="357"/>
      <c r="J118" s="456">
        <v>0.24329999999999999</v>
      </c>
      <c r="K118" s="362"/>
      <c r="L118" s="359"/>
      <c r="M118" s="12">
        <v>2</v>
      </c>
      <c r="N118" s="6"/>
      <c r="O118" s="21"/>
      <c r="P118" s="341">
        <v>15</v>
      </c>
      <c r="Q118" s="342">
        <v>13</v>
      </c>
      <c r="R118" s="331" t="s">
        <v>364</v>
      </c>
      <c r="S118" s="345">
        <v>0</v>
      </c>
      <c r="T118" s="343">
        <v>0</v>
      </c>
      <c r="U118" s="347">
        <v>1</v>
      </c>
      <c r="V118" s="234" t="s">
        <v>335</v>
      </c>
      <c r="W118" s="234"/>
      <c r="X118" s="155" t="s">
        <v>364</v>
      </c>
      <c r="Y118" s="182"/>
      <c r="Z118" s="291">
        <v>1</v>
      </c>
      <c r="AA118" s="182"/>
      <c r="AB118" s="182" t="s">
        <v>495</v>
      </c>
      <c r="AC118" s="182"/>
      <c r="AD118" s="297" t="s">
        <v>364</v>
      </c>
      <c r="AE118" s="302"/>
    </row>
    <row r="119" spans="1:31" ht="15" x14ac:dyDescent="0.25">
      <c r="A119" s="144" t="s">
        <v>124</v>
      </c>
      <c r="B119" s="350">
        <v>69425</v>
      </c>
      <c r="C119" s="10">
        <f t="shared" si="7"/>
        <v>65550</v>
      </c>
      <c r="D119" s="10">
        <f t="shared" si="8"/>
        <v>65550</v>
      </c>
      <c r="E119" s="351">
        <f t="shared" si="9"/>
        <v>0.94418437162405477</v>
      </c>
      <c r="F119" s="355">
        <v>33</v>
      </c>
      <c r="G119" s="349">
        <v>19</v>
      </c>
      <c r="H119" s="357">
        <v>1</v>
      </c>
      <c r="I119" s="357"/>
      <c r="J119" s="456">
        <v>1</v>
      </c>
      <c r="K119" s="362"/>
      <c r="L119" s="359"/>
      <c r="M119" s="12">
        <v>10</v>
      </c>
      <c r="N119" s="6"/>
      <c r="O119" s="21"/>
      <c r="P119" s="341">
        <v>163</v>
      </c>
      <c r="Q119" s="342">
        <v>32</v>
      </c>
      <c r="R119" s="331" t="s">
        <v>364</v>
      </c>
      <c r="S119" s="345">
        <v>0</v>
      </c>
      <c r="T119" s="343">
        <v>0</v>
      </c>
      <c r="U119" s="347">
        <v>0</v>
      </c>
      <c r="V119" s="234" t="s">
        <v>359</v>
      </c>
      <c r="W119" s="234"/>
      <c r="X119" s="264" t="s">
        <v>4</v>
      </c>
      <c r="Y119" s="182">
        <v>1</v>
      </c>
      <c r="Z119" s="291">
        <v>4</v>
      </c>
      <c r="AA119" s="182"/>
      <c r="AB119" s="182" t="s">
        <v>495</v>
      </c>
      <c r="AC119" s="182"/>
      <c r="AD119" s="297" t="s">
        <v>364</v>
      </c>
      <c r="AE119" s="302"/>
    </row>
    <row r="120" spans="1:31" ht="15" x14ac:dyDescent="0.25">
      <c r="A120" s="144" t="s">
        <v>125</v>
      </c>
      <c r="B120" s="350">
        <v>2945</v>
      </c>
      <c r="C120" s="10">
        <f t="shared" si="7"/>
        <v>3450</v>
      </c>
      <c r="D120" s="10">
        <f t="shared" si="8"/>
        <v>2945</v>
      </c>
      <c r="E120" s="351">
        <f t="shared" si="9"/>
        <v>1</v>
      </c>
      <c r="F120" s="355">
        <v>1</v>
      </c>
      <c r="G120" s="349">
        <v>1</v>
      </c>
      <c r="H120" s="357">
        <v>2</v>
      </c>
      <c r="I120" s="357"/>
      <c r="J120" s="456">
        <v>1</v>
      </c>
      <c r="K120" s="362"/>
      <c r="L120" s="359"/>
      <c r="M120" s="12">
        <v>1</v>
      </c>
      <c r="N120" s="6"/>
      <c r="O120" s="21"/>
      <c r="P120" s="341">
        <v>7</v>
      </c>
      <c r="Q120" s="342">
        <v>6</v>
      </c>
      <c r="R120" s="331" t="s">
        <v>364</v>
      </c>
      <c r="S120" s="345">
        <v>0</v>
      </c>
      <c r="T120" s="343">
        <v>0</v>
      </c>
      <c r="U120" s="347">
        <v>0</v>
      </c>
      <c r="V120" s="234" t="s">
        <v>342</v>
      </c>
      <c r="W120" s="234"/>
      <c r="X120" s="155" t="s">
        <v>364</v>
      </c>
      <c r="Y120" s="182"/>
      <c r="Z120" s="291">
        <v>1</v>
      </c>
      <c r="AA120" s="182"/>
      <c r="AB120" s="182" t="s">
        <v>495</v>
      </c>
      <c r="AC120" s="182"/>
      <c r="AD120" s="297" t="s">
        <v>364</v>
      </c>
      <c r="AE120" s="302"/>
    </row>
    <row r="121" spans="1:31" ht="15" x14ac:dyDescent="0.25">
      <c r="A121" s="144" t="s">
        <v>126</v>
      </c>
      <c r="B121" s="350">
        <v>4446</v>
      </c>
      <c r="C121" s="10">
        <f t="shared" si="7"/>
        <v>6900</v>
      </c>
      <c r="D121" s="10">
        <f t="shared" si="8"/>
        <v>4446</v>
      </c>
      <c r="E121" s="351">
        <f t="shared" si="9"/>
        <v>1</v>
      </c>
      <c r="F121" s="355">
        <v>2</v>
      </c>
      <c r="G121" s="349">
        <v>2</v>
      </c>
      <c r="H121" s="357">
        <v>1</v>
      </c>
      <c r="I121" s="357"/>
      <c r="J121" s="456">
        <v>0.38140000000000002</v>
      </c>
      <c r="K121" s="362"/>
      <c r="L121" s="359"/>
      <c r="M121" s="12">
        <v>1</v>
      </c>
      <c r="N121" s="6"/>
      <c r="O121" s="21"/>
      <c r="P121" s="341">
        <v>11</v>
      </c>
      <c r="Q121" s="342">
        <v>13</v>
      </c>
      <c r="R121" s="331" t="s">
        <v>364</v>
      </c>
      <c r="S121" s="345">
        <v>0</v>
      </c>
      <c r="T121" s="343">
        <v>0</v>
      </c>
      <c r="U121" s="347">
        <v>1</v>
      </c>
      <c r="V121" s="234" t="s">
        <v>336</v>
      </c>
      <c r="W121" s="283" t="s">
        <v>495</v>
      </c>
      <c r="X121" s="155" t="s">
        <v>364</v>
      </c>
      <c r="Y121" s="181">
        <v>1</v>
      </c>
      <c r="Z121" s="181"/>
      <c r="AA121" s="181"/>
      <c r="AB121" s="181" t="s">
        <v>495</v>
      </c>
      <c r="AC121" s="181"/>
      <c r="AD121" s="297" t="s">
        <v>364</v>
      </c>
      <c r="AE121" s="302"/>
    </row>
    <row r="122" spans="1:31" ht="14.25" customHeight="1" x14ac:dyDescent="0.25">
      <c r="A122" s="144" t="s">
        <v>127</v>
      </c>
      <c r="B122" s="350">
        <v>8996</v>
      </c>
      <c r="C122" s="10">
        <f t="shared" si="7"/>
        <v>13800</v>
      </c>
      <c r="D122" s="10">
        <f t="shared" si="8"/>
        <v>8996</v>
      </c>
      <c r="E122" s="351">
        <f t="shared" si="9"/>
        <v>1</v>
      </c>
      <c r="F122" s="355">
        <v>4</v>
      </c>
      <c r="G122" s="349">
        <v>4</v>
      </c>
      <c r="H122" s="357">
        <v>2</v>
      </c>
      <c r="I122" s="357"/>
      <c r="J122" s="456">
        <v>0.91039999999999999</v>
      </c>
      <c r="K122" s="362"/>
      <c r="L122" s="359"/>
      <c r="M122" s="12">
        <v>2</v>
      </c>
      <c r="N122" s="6"/>
      <c r="O122" s="21"/>
      <c r="P122" s="341">
        <v>22</v>
      </c>
      <c r="Q122" s="342">
        <v>21</v>
      </c>
      <c r="R122" s="331" t="s">
        <v>364</v>
      </c>
      <c r="S122" s="345">
        <v>0</v>
      </c>
      <c r="T122" s="343">
        <v>1</v>
      </c>
      <c r="U122" s="347">
        <v>0</v>
      </c>
      <c r="V122" s="234" t="s">
        <v>365</v>
      </c>
      <c r="W122" s="234" t="s">
        <v>495</v>
      </c>
      <c r="X122" s="269" t="s">
        <v>567</v>
      </c>
      <c r="Y122" s="182">
        <v>1</v>
      </c>
      <c r="Z122" s="182"/>
      <c r="AA122" s="182"/>
      <c r="AB122" s="182" t="s">
        <v>495</v>
      </c>
      <c r="AC122" s="182"/>
      <c r="AD122" s="297" t="s">
        <v>364</v>
      </c>
      <c r="AE122" s="302"/>
    </row>
    <row r="123" spans="1:31" ht="15" x14ac:dyDescent="0.25">
      <c r="A123" s="144" t="s">
        <v>128</v>
      </c>
      <c r="B123" s="350">
        <v>7514</v>
      </c>
      <c r="C123" s="10">
        <f t="shared" si="7"/>
        <v>10350</v>
      </c>
      <c r="D123" s="10">
        <f t="shared" si="8"/>
        <v>7514</v>
      </c>
      <c r="E123" s="351">
        <f t="shared" si="9"/>
        <v>1</v>
      </c>
      <c r="F123" s="355">
        <v>4</v>
      </c>
      <c r="G123" s="349">
        <v>3</v>
      </c>
      <c r="H123" s="357">
        <v>2</v>
      </c>
      <c r="I123" s="357"/>
      <c r="J123" s="456">
        <v>0.90549999999999997</v>
      </c>
      <c r="K123" s="362"/>
      <c r="L123" s="359"/>
      <c r="M123" s="12">
        <v>2</v>
      </c>
      <c r="N123" s="6"/>
      <c r="O123" s="21"/>
      <c r="P123" s="341">
        <v>18</v>
      </c>
      <c r="Q123" s="342">
        <v>17</v>
      </c>
      <c r="R123" s="331" t="s">
        <v>364</v>
      </c>
      <c r="S123" s="345">
        <v>0</v>
      </c>
      <c r="T123" s="343">
        <v>0</v>
      </c>
      <c r="U123" s="347">
        <v>1</v>
      </c>
      <c r="V123" s="273" t="s">
        <v>528</v>
      </c>
      <c r="W123" s="234"/>
      <c r="X123" s="155" t="s">
        <v>364</v>
      </c>
      <c r="Y123" s="181">
        <v>1</v>
      </c>
      <c r="Z123" s="181"/>
      <c r="AA123" s="181"/>
      <c r="AB123" s="181" t="s">
        <v>495</v>
      </c>
      <c r="AC123" s="181"/>
      <c r="AD123" s="297" t="s">
        <v>364</v>
      </c>
      <c r="AE123" s="302"/>
    </row>
    <row r="124" spans="1:31" ht="15" x14ac:dyDescent="0.25">
      <c r="A124" s="144" t="s">
        <v>129</v>
      </c>
      <c r="B124" s="350">
        <v>7593</v>
      </c>
      <c r="C124" s="10">
        <f t="shared" si="7"/>
        <v>10350</v>
      </c>
      <c r="D124" s="10">
        <f t="shared" si="8"/>
        <v>7593</v>
      </c>
      <c r="E124" s="351">
        <f t="shared" si="9"/>
        <v>1</v>
      </c>
      <c r="F124" s="355">
        <v>4</v>
      </c>
      <c r="G124" s="349">
        <v>3</v>
      </c>
      <c r="H124" s="357">
        <v>2</v>
      </c>
      <c r="I124" s="357"/>
      <c r="J124" s="456">
        <v>1</v>
      </c>
      <c r="K124" s="362"/>
      <c r="L124" s="359"/>
      <c r="M124" s="12">
        <v>3</v>
      </c>
      <c r="N124" s="6"/>
      <c r="O124" s="21"/>
      <c r="P124" s="341">
        <v>19</v>
      </c>
      <c r="Q124" s="342">
        <v>16</v>
      </c>
      <c r="R124" s="331" t="s">
        <v>364</v>
      </c>
      <c r="S124" s="345">
        <v>0</v>
      </c>
      <c r="T124" s="343">
        <v>1</v>
      </c>
      <c r="U124" s="347">
        <v>0</v>
      </c>
      <c r="V124" s="234" t="s">
        <v>336</v>
      </c>
      <c r="W124" s="234"/>
      <c r="X124" s="268"/>
      <c r="Y124" s="182"/>
      <c r="Z124" s="182"/>
      <c r="AA124" s="182"/>
      <c r="AB124" s="182" t="s">
        <v>495</v>
      </c>
      <c r="AC124" s="182"/>
      <c r="AD124" s="297" t="s">
        <v>364</v>
      </c>
      <c r="AE124" s="302"/>
    </row>
    <row r="125" spans="1:31" ht="15" x14ac:dyDescent="0.25">
      <c r="A125" s="144" t="s">
        <v>130</v>
      </c>
      <c r="B125" s="350">
        <v>3976</v>
      </c>
      <c r="C125" s="10">
        <f t="shared" si="7"/>
        <v>6900</v>
      </c>
      <c r="D125" s="10">
        <f t="shared" si="8"/>
        <v>3976</v>
      </c>
      <c r="E125" s="351">
        <f t="shared" si="9"/>
        <v>1</v>
      </c>
      <c r="F125" s="355">
        <v>2</v>
      </c>
      <c r="G125" s="349">
        <v>2</v>
      </c>
      <c r="H125" s="357">
        <v>3</v>
      </c>
      <c r="I125" s="357"/>
      <c r="J125" s="456">
        <v>0.9859</v>
      </c>
      <c r="K125" s="362"/>
      <c r="L125" s="359"/>
      <c r="M125" s="12">
        <v>2</v>
      </c>
      <c r="N125" s="6"/>
      <c r="O125" s="21"/>
      <c r="P125" s="341">
        <v>10</v>
      </c>
      <c r="Q125" s="342">
        <v>11</v>
      </c>
      <c r="R125" s="336" t="s">
        <v>364</v>
      </c>
      <c r="S125" s="345">
        <v>0</v>
      </c>
      <c r="T125" s="343">
        <v>0</v>
      </c>
      <c r="U125" s="347">
        <v>1</v>
      </c>
      <c r="V125" s="237" t="s">
        <v>450</v>
      </c>
      <c r="W125" s="243" t="s">
        <v>495</v>
      </c>
      <c r="X125" s="155" t="s">
        <v>364</v>
      </c>
      <c r="Y125" s="182"/>
      <c r="Z125" s="291">
        <v>1</v>
      </c>
      <c r="AA125" s="182"/>
      <c r="AB125" s="182" t="s">
        <v>495</v>
      </c>
      <c r="AC125" s="182"/>
      <c r="AD125" s="297" t="s">
        <v>364</v>
      </c>
      <c r="AE125" s="302"/>
    </row>
    <row r="126" spans="1:31" ht="15" x14ac:dyDescent="0.25">
      <c r="A126" s="144" t="s">
        <v>131</v>
      </c>
      <c r="B126" s="350">
        <v>10419</v>
      </c>
      <c r="C126" s="10">
        <f t="shared" si="7"/>
        <v>13800</v>
      </c>
      <c r="D126" s="10">
        <f t="shared" si="8"/>
        <v>10419</v>
      </c>
      <c r="E126" s="351">
        <f t="shared" si="9"/>
        <v>1</v>
      </c>
      <c r="F126" s="355">
        <v>5</v>
      </c>
      <c r="G126" s="349">
        <v>4</v>
      </c>
      <c r="H126" s="357">
        <v>0</v>
      </c>
      <c r="I126" s="357"/>
      <c r="J126" s="456">
        <v>0</v>
      </c>
      <c r="K126" s="362"/>
      <c r="L126" s="359"/>
      <c r="M126" s="12">
        <v>4</v>
      </c>
      <c r="N126" s="6"/>
      <c r="O126" s="21"/>
      <c r="P126" s="341">
        <v>26</v>
      </c>
      <c r="Q126" s="342">
        <v>18</v>
      </c>
      <c r="R126" s="336" t="s">
        <v>364</v>
      </c>
      <c r="S126" s="345">
        <v>0</v>
      </c>
      <c r="T126" s="343">
        <v>1</v>
      </c>
      <c r="U126" s="347">
        <v>0</v>
      </c>
      <c r="V126" s="234" t="s">
        <v>336</v>
      </c>
      <c r="W126" s="234" t="s">
        <v>495</v>
      </c>
      <c r="X126" s="155" t="s">
        <v>364</v>
      </c>
      <c r="Y126" s="182"/>
      <c r="Z126" s="292">
        <v>1</v>
      </c>
      <c r="AA126" s="182"/>
      <c r="AB126" s="182" t="s">
        <v>495</v>
      </c>
      <c r="AC126" s="182"/>
      <c r="AD126" s="297">
        <v>6</v>
      </c>
      <c r="AE126" s="302"/>
    </row>
    <row r="127" spans="1:31" ht="15" x14ac:dyDescent="0.25">
      <c r="A127" s="144" t="s">
        <v>132</v>
      </c>
      <c r="B127" s="350">
        <v>1930</v>
      </c>
      <c r="C127" s="10">
        <f t="shared" si="7"/>
        <v>3450</v>
      </c>
      <c r="D127" s="10">
        <f t="shared" si="8"/>
        <v>1930</v>
      </c>
      <c r="E127" s="351">
        <f t="shared" si="9"/>
        <v>1</v>
      </c>
      <c r="F127" s="355">
        <v>1</v>
      </c>
      <c r="G127" s="349">
        <v>1</v>
      </c>
      <c r="H127" s="357">
        <v>1</v>
      </c>
      <c r="I127" s="357"/>
      <c r="J127" s="456">
        <v>0.30559999999999998</v>
      </c>
      <c r="K127" s="362"/>
      <c r="L127" s="359"/>
      <c r="M127" s="12">
        <v>1</v>
      </c>
      <c r="N127" s="6"/>
      <c r="O127" s="21"/>
      <c r="P127" s="341">
        <v>5</v>
      </c>
      <c r="Q127" s="342">
        <v>6</v>
      </c>
      <c r="R127" s="331" t="s">
        <v>364</v>
      </c>
      <c r="S127" s="345">
        <v>0</v>
      </c>
      <c r="T127" s="343">
        <v>0</v>
      </c>
      <c r="U127" s="347">
        <v>1</v>
      </c>
      <c r="V127" s="234" t="s">
        <v>369</v>
      </c>
      <c r="W127" s="234" t="s">
        <v>495</v>
      </c>
      <c r="X127" s="155" t="s">
        <v>9</v>
      </c>
      <c r="Y127" s="182">
        <v>1</v>
      </c>
      <c r="Z127" s="182"/>
      <c r="AA127" s="182"/>
      <c r="AB127" s="182" t="s">
        <v>495</v>
      </c>
      <c r="AC127" s="182"/>
      <c r="AD127" s="297" t="s">
        <v>364</v>
      </c>
      <c r="AE127" s="302"/>
    </row>
    <row r="128" spans="1:31" ht="15" x14ac:dyDescent="0.25">
      <c r="A128" s="144" t="s">
        <v>133</v>
      </c>
      <c r="B128" s="350">
        <v>11222</v>
      </c>
      <c r="C128" s="10">
        <f t="shared" si="7"/>
        <v>17250</v>
      </c>
      <c r="D128" s="10">
        <f t="shared" si="8"/>
        <v>11222</v>
      </c>
      <c r="E128" s="351">
        <f t="shared" si="9"/>
        <v>1</v>
      </c>
      <c r="F128" s="355">
        <v>6</v>
      </c>
      <c r="G128" s="349">
        <v>5</v>
      </c>
      <c r="H128" s="357">
        <v>4</v>
      </c>
      <c r="I128" s="357"/>
      <c r="J128" s="456">
        <v>0.63360000000000005</v>
      </c>
      <c r="K128" s="362"/>
      <c r="L128" s="359"/>
      <c r="M128" s="12">
        <v>4</v>
      </c>
      <c r="N128" s="6"/>
      <c r="O128" s="21"/>
      <c r="P128" s="341">
        <v>28</v>
      </c>
      <c r="Q128" s="342">
        <v>17</v>
      </c>
      <c r="R128" s="331" t="s">
        <v>364</v>
      </c>
      <c r="S128" s="345">
        <v>0</v>
      </c>
      <c r="T128" s="343">
        <v>0</v>
      </c>
      <c r="U128" s="347">
        <v>0</v>
      </c>
      <c r="V128" s="276" t="s">
        <v>492</v>
      </c>
      <c r="W128" s="234" t="s">
        <v>495</v>
      </c>
      <c r="X128" s="155" t="s">
        <v>311</v>
      </c>
      <c r="Y128" s="182">
        <v>1</v>
      </c>
      <c r="Z128" s="182"/>
      <c r="AA128" s="182"/>
      <c r="AB128" s="182" t="s">
        <v>495</v>
      </c>
      <c r="AC128" s="182"/>
      <c r="AD128" s="297" t="s">
        <v>364</v>
      </c>
      <c r="AE128" s="302"/>
    </row>
    <row r="129" spans="1:31" ht="15" x14ac:dyDescent="0.25">
      <c r="A129" s="144" t="s">
        <v>134</v>
      </c>
      <c r="B129" s="350">
        <v>6169</v>
      </c>
      <c r="C129" s="10">
        <f t="shared" si="7"/>
        <v>10350</v>
      </c>
      <c r="D129" s="10">
        <f t="shared" si="8"/>
        <v>6169</v>
      </c>
      <c r="E129" s="351">
        <f t="shared" si="9"/>
        <v>1</v>
      </c>
      <c r="F129" s="355">
        <v>3</v>
      </c>
      <c r="G129" s="349">
        <v>3</v>
      </c>
      <c r="H129" s="357">
        <v>8</v>
      </c>
      <c r="I129" s="357"/>
      <c r="J129" s="456">
        <v>0.1237</v>
      </c>
      <c r="K129" s="362"/>
      <c r="L129" s="359"/>
      <c r="M129" s="12">
        <v>3</v>
      </c>
      <c r="N129" s="6"/>
      <c r="O129" s="21"/>
      <c r="P129" s="341">
        <v>16</v>
      </c>
      <c r="Q129" s="342">
        <v>17</v>
      </c>
      <c r="R129" s="331" t="s">
        <v>364</v>
      </c>
      <c r="S129" s="345">
        <v>0</v>
      </c>
      <c r="T129" s="343">
        <v>1</v>
      </c>
      <c r="U129" s="347">
        <v>0</v>
      </c>
      <c r="V129" s="234" t="s">
        <v>336</v>
      </c>
      <c r="W129" s="234" t="s">
        <v>495</v>
      </c>
      <c r="X129" s="155" t="s">
        <v>364</v>
      </c>
      <c r="Y129" s="182"/>
      <c r="Z129" s="182"/>
      <c r="AA129" s="182"/>
      <c r="AB129" s="182" t="s">
        <v>495</v>
      </c>
      <c r="AC129" s="182"/>
      <c r="AD129" s="297" t="s">
        <v>364</v>
      </c>
      <c r="AE129" s="302"/>
    </row>
    <row r="130" spans="1:31" ht="15" x14ac:dyDescent="0.25">
      <c r="A130" s="144" t="s">
        <v>135</v>
      </c>
      <c r="B130" s="350">
        <v>21669</v>
      </c>
      <c r="C130" s="10">
        <f t="shared" si="7"/>
        <v>27600</v>
      </c>
      <c r="D130" s="10">
        <f t="shared" si="8"/>
        <v>21669</v>
      </c>
      <c r="E130" s="351">
        <f t="shared" si="9"/>
        <v>1</v>
      </c>
      <c r="F130" s="355">
        <v>11</v>
      </c>
      <c r="G130" s="349">
        <v>8</v>
      </c>
      <c r="H130" s="357">
        <v>11</v>
      </c>
      <c r="I130" s="357"/>
      <c r="J130" s="456">
        <v>0.5635</v>
      </c>
      <c r="K130" s="362"/>
      <c r="L130" s="359"/>
      <c r="M130" s="12">
        <v>8</v>
      </c>
      <c r="N130" s="6"/>
      <c r="O130" s="21"/>
      <c r="P130" s="341">
        <v>53</v>
      </c>
      <c r="Q130" s="342">
        <v>30</v>
      </c>
      <c r="R130" s="331" t="s">
        <v>364</v>
      </c>
      <c r="S130" s="345">
        <v>1</v>
      </c>
      <c r="T130" s="343">
        <v>0</v>
      </c>
      <c r="U130" s="347">
        <v>0</v>
      </c>
      <c r="V130" s="234" t="s">
        <v>360</v>
      </c>
      <c r="W130" s="234" t="s">
        <v>495</v>
      </c>
      <c r="X130" s="264" t="s">
        <v>4</v>
      </c>
      <c r="Y130" s="181">
        <v>1</v>
      </c>
      <c r="Z130" s="181"/>
      <c r="AA130" s="181"/>
      <c r="AB130" s="181" t="s">
        <v>495</v>
      </c>
      <c r="AC130" s="181"/>
      <c r="AD130" s="297" t="s">
        <v>364</v>
      </c>
      <c r="AE130" s="302"/>
    </row>
    <row r="131" spans="1:31" ht="15" x14ac:dyDescent="0.25">
      <c r="A131" s="144" t="s">
        <v>136</v>
      </c>
      <c r="B131" s="350">
        <v>219536</v>
      </c>
      <c r="C131" s="10">
        <f t="shared" si="7"/>
        <v>189750</v>
      </c>
      <c r="D131" s="10">
        <f t="shared" si="8"/>
        <v>189750</v>
      </c>
      <c r="E131" s="351">
        <f t="shared" si="9"/>
        <v>0.86432293564608997</v>
      </c>
      <c r="F131" s="355">
        <v>104</v>
      </c>
      <c r="G131" s="349">
        <v>55</v>
      </c>
      <c r="H131" s="357">
        <v>5</v>
      </c>
      <c r="I131" s="357"/>
      <c r="J131" s="456">
        <v>1</v>
      </c>
      <c r="K131" s="362"/>
      <c r="L131" s="359"/>
      <c r="M131" s="12">
        <v>38</v>
      </c>
      <c r="N131" s="6"/>
      <c r="O131" s="21"/>
      <c r="P131" s="341">
        <v>522</v>
      </c>
      <c r="Q131" s="342">
        <v>305</v>
      </c>
      <c r="R131" s="331" t="s">
        <v>364</v>
      </c>
      <c r="S131" s="345">
        <v>1</v>
      </c>
      <c r="T131" s="343">
        <v>0</v>
      </c>
      <c r="U131" s="347">
        <v>0</v>
      </c>
      <c r="V131" s="236" t="s">
        <v>427</v>
      </c>
      <c r="W131" s="234" t="s">
        <v>495</v>
      </c>
      <c r="X131" s="264" t="s">
        <v>461</v>
      </c>
      <c r="Y131" s="182"/>
      <c r="Z131" s="291">
        <v>5</v>
      </c>
      <c r="AA131" s="182">
        <v>1</v>
      </c>
      <c r="AB131" s="182" t="s">
        <v>495</v>
      </c>
      <c r="AC131" s="182" t="s">
        <v>580</v>
      </c>
      <c r="AD131" s="297" t="s">
        <v>364</v>
      </c>
      <c r="AE131" s="305">
        <v>7</v>
      </c>
    </row>
    <row r="132" spans="1:31" ht="15" x14ac:dyDescent="0.25">
      <c r="A132" s="144" t="s">
        <v>137</v>
      </c>
      <c r="B132" s="350">
        <v>65312</v>
      </c>
      <c r="C132" s="10">
        <f t="shared" ref="C132:C195" si="10">G132*3450</f>
        <v>55200</v>
      </c>
      <c r="D132" s="10">
        <f t="shared" ref="D132:D195" si="11">IF(C132&gt;B132,B132,C132)</f>
        <v>55200</v>
      </c>
      <c r="E132" s="351">
        <f t="shared" ref="E132:E195" si="12">(D132/B132)</f>
        <v>0.84517393434590882</v>
      </c>
      <c r="F132" s="355">
        <v>30</v>
      </c>
      <c r="G132" s="349">
        <v>16</v>
      </c>
      <c r="H132" s="357">
        <v>0</v>
      </c>
      <c r="I132" s="357"/>
      <c r="J132" s="456">
        <v>0</v>
      </c>
      <c r="K132" s="362"/>
      <c r="L132" s="359"/>
      <c r="M132" s="12">
        <v>12</v>
      </c>
      <c r="N132" s="6"/>
      <c r="O132" s="21"/>
      <c r="P132" s="341">
        <v>148</v>
      </c>
      <c r="Q132" s="342">
        <v>54</v>
      </c>
      <c r="R132" s="331" t="s">
        <v>364</v>
      </c>
      <c r="S132" s="345">
        <v>1</v>
      </c>
      <c r="T132" s="343">
        <v>0</v>
      </c>
      <c r="U132" s="347">
        <v>0</v>
      </c>
      <c r="V132" s="236" t="s">
        <v>428</v>
      </c>
      <c r="W132" s="234" t="s">
        <v>495</v>
      </c>
      <c r="X132" s="264" t="s">
        <v>4</v>
      </c>
      <c r="Y132" s="182">
        <v>1</v>
      </c>
      <c r="Z132" s="256">
        <v>14</v>
      </c>
      <c r="AA132" s="182"/>
      <c r="AB132" s="182" t="s">
        <v>495</v>
      </c>
      <c r="AC132" s="182"/>
      <c r="AD132" s="297" t="s">
        <v>364</v>
      </c>
      <c r="AE132" s="302"/>
    </row>
    <row r="133" spans="1:31" ht="15" x14ac:dyDescent="0.25">
      <c r="A133" s="144" t="s">
        <v>138</v>
      </c>
      <c r="B133" s="350">
        <v>16872</v>
      </c>
      <c r="C133" s="10">
        <f t="shared" si="10"/>
        <v>20700</v>
      </c>
      <c r="D133" s="10">
        <f t="shared" si="11"/>
        <v>16872</v>
      </c>
      <c r="E133" s="351">
        <f t="shared" si="12"/>
        <v>1</v>
      </c>
      <c r="F133" s="355">
        <v>8</v>
      </c>
      <c r="G133" s="349">
        <v>6</v>
      </c>
      <c r="H133" s="357">
        <v>8</v>
      </c>
      <c r="I133" s="357"/>
      <c r="J133" s="456">
        <v>1</v>
      </c>
      <c r="K133" s="362"/>
      <c r="L133" s="359"/>
      <c r="M133" s="12">
        <v>5</v>
      </c>
      <c r="N133" s="6"/>
      <c r="O133" s="21"/>
      <c r="P133" s="341">
        <v>41</v>
      </c>
      <c r="Q133" s="342">
        <v>39</v>
      </c>
      <c r="R133" s="336" t="s">
        <v>364</v>
      </c>
      <c r="S133" s="345">
        <v>1</v>
      </c>
      <c r="T133" s="343">
        <v>0</v>
      </c>
      <c r="U133" s="347">
        <v>0</v>
      </c>
      <c r="V133" s="234" t="s">
        <v>365</v>
      </c>
      <c r="W133" s="234" t="s">
        <v>495</v>
      </c>
      <c r="X133" s="155" t="s">
        <v>364</v>
      </c>
      <c r="Y133" s="182"/>
      <c r="Z133" s="182"/>
      <c r="AA133" s="182"/>
      <c r="AB133" s="182" t="s">
        <v>495</v>
      </c>
      <c r="AC133" s="182"/>
      <c r="AD133" s="297" t="s">
        <v>364</v>
      </c>
      <c r="AE133" s="302"/>
    </row>
    <row r="134" spans="1:31" ht="15" x14ac:dyDescent="0.25">
      <c r="A134" s="144" t="s">
        <v>139</v>
      </c>
      <c r="B134" s="350">
        <v>20576</v>
      </c>
      <c r="C134" s="10">
        <f t="shared" si="10"/>
        <v>20700</v>
      </c>
      <c r="D134" s="10">
        <f t="shared" si="11"/>
        <v>20576</v>
      </c>
      <c r="E134" s="351">
        <f t="shared" si="12"/>
        <v>1</v>
      </c>
      <c r="F134" s="355">
        <v>9</v>
      </c>
      <c r="G134" s="349">
        <v>6</v>
      </c>
      <c r="H134" s="357">
        <v>2</v>
      </c>
      <c r="I134" s="357"/>
      <c r="J134" s="456">
        <v>1</v>
      </c>
      <c r="K134" s="362"/>
      <c r="L134" s="359"/>
      <c r="M134" s="12">
        <v>5</v>
      </c>
      <c r="N134" s="6"/>
      <c r="O134" s="21"/>
      <c r="P134" s="341">
        <v>47</v>
      </c>
      <c r="Q134" s="342">
        <v>37</v>
      </c>
      <c r="R134" s="336" t="s">
        <v>364</v>
      </c>
      <c r="S134" s="345">
        <v>1</v>
      </c>
      <c r="T134" s="343">
        <v>0</v>
      </c>
      <c r="U134" s="347">
        <v>0</v>
      </c>
      <c r="V134" s="274" t="s">
        <v>341</v>
      </c>
      <c r="W134" s="234"/>
      <c r="X134" s="155" t="s">
        <v>364</v>
      </c>
      <c r="Y134" s="182"/>
      <c r="Z134" s="182"/>
      <c r="AA134" s="182"/>
      <c r="AB134" s="182" t="s">
        <v>495</v>
      </c>
      <c r="AC134" s="182"/>
      <c r="AD134" s="297" t="s">
        <v>364</v>
      </c>
      <c r="AE134" s="302"/>
    </row>
    <row r="135" spans="1:31" ht="15" x14ac:dyDescent="0.25">
      <c r="A135" s="144" t="s">
        <v>140</v>
      </c>
      <c r="B135" s="350">
        <v>25086</v>
      </c>
      <c r="C135" s="10">
        <f t="shared" si="10"/>
        <v>27600</v>
      </c>
      <c r="D135" s="10">
        <f t="shared" si="11"/>
        <v>25086</v>
      </c>
      <c r="E135" s="351">
        <f t="shared" si="12"/>
        <v>1</v>
      </c>
      <c r="F135" s="355">
        <v>12</v>
      </c>
      <c r="G135" s="349">
        <v>8</v>
      </c>
      <c r="H135" s="357">
        <v>5</v>
      </c>
      <c r="I135" s="357"/>
      <c r="J135" s="456">
        <v>0.30130000000000001</v>
      </c>
      <c r="K135" s="362"/>
      <c r="L135" s="359"/>
      <c r="M135" s="12">
        <v>7</v>
      </c>
      <c r="N135" s="6"/>
      <c r="O135" s="21"/>
      <c r="P135" s="341">
        <v>61</v>
      </c>
      <c r="Q135" s="342">
        <v>41</v>
      </c>
      <c r="R135" s="331" t="s">
        <v>364</v>
      </c>
      <c r="S135" s="345">
        <v>1</v>
      </c>
      <c r="T135" s="343">
        <v>0</v>
      </c>
      <c r="U135" s="347">
        <v>0</v>
      </c>
      <c r="V135" s="236" t="s">
        <v>429</v>
      </c>
      <c r="W135" s="234"/>
      <c r="X135" s="155" t="s">
        <v>364</v>
      </c>
      <c r="Y135" s="182">
        <v>3</v>
      </c>
      <c r="Z135" s="182"/>
      <c r="AA135" s="182"/>
      <c r="AB135" s="182" t="s">
        <v>495</v>
      </c>
      <c r="AC135" s="182"/>
      <c r="AD135" s="297" t="s">
        <v>364</v>
      </c>
      <c r="AE135" s="302"/>
    </row>
    <row r="136" spans="1:31" ht="15" x14ac:dyDescent="0.25">
      <c r="A136" s="144" t="s">
        <v>141</v>
      </c>
      <c r="B136" s="350">
        <v>3936</v>
      </c>
      <c r="C136" s="10">
        <f t="shared" si="10"/>
        <v>6900</v>
      </c>
      <c r="D136" s="10">
        <f t="shared" si="11"/>
        <v>3936</v>
      </c>
      <c r="E136" s="351">
        <f t="shared" si="12"/>
        <v>1</v>
      </c>
      <c r="F136" s="355">
        <v>2</v>
      </c>
      <c r="G136" s="349">
        <v>2</v>
      </c>
      <c r="H136" s="357">
        <v>2</v>
      </c>
      <c r="I136" s="357"/>
      <c r="J136" s="456">
        <v>1</v>
      </c>
      <c r="K136" s="362"/>
      <c r="L136" s="359"/>
      <c r="M136" s="12">
        <v>2</v>
      </c>
      <c r="N136" s="6"/>
      <c r="O136" s="21"/>
      <c r="P136" s="341">
        <v>10</v>
      </c>
      <c r="Q136" s="342">
        <v>10</v>
      </c>
      <c r="R136" s="331" t="s">
        <v>364</v>
      </c>
      <c r="S136" s="345">
        <v>0</v>
      </c>
      <c r="T136" s="343">
        <v>0</v>
      </c>
      <c r="U136" s="347">
        <v>1</v>
      </c>
      <c r="V136" s="234" t="s">
        <v>336</v>
      </c>
      <c r="W136" s="234" t="s">
        <v>495</v>
      </c>
      <c r="X136" s="269" t="s">
        <v>568</v>
      </c>
      <c r="Y136" s="182"/>
      <c r="Z136" s="291">
        <v>1</v>
      </c>
      <c r="AA136" s="182"/>
      <c r="AB136" s="182" t="s">
        <v>495</v>
      </c>
      <c r="AC136" s="182"/>
      <c r="AD136" s="297" t="s">
        <v>364</v>
      </c>
      <c r="AE136" s="302"/>
    </row>
    <row r="137" spans="1:31" ht="15" x14ac:dyDescent="0.25">
      <c r="A137" s="144" t="s">
        <v>142</v>
      </c>
      <c r="B137" s="350">
        <v>10416</v>
      </c>
      <c r="C137" s="10">
        <f t="shared" si="10"/>
        <v>10350</v>
      </c>
      <c r="D137" s="10">
        <f t="shared" si="11"/>
        <v>10350</v>
      </c>
      <c r="E137" s="351">
        <f t="shared" si="12"/>
        <v>0.99366359447004604</v>
      </c>
      <c r="F137" s="355">
        <v>5</v>
      </c>
      <c r="G137" s="349">
        <v>3</v>
      </c>
      <c r="H137" s="357">
        <v>2</v>
      </c>
      <c r="I137" s="357"/>
      <c r="J137" s="456">
        <v>0.66490000000000005</v>
      </c>
      <c r="K137" s="362"/>
      <c r="L137" s="359"/>
      <c r="M137" s="12">
        <v>3</v>
      </c>
      <c r="N137" s="6"/>
      <c r="O137" s="21"/>
      <c r="P137" s="341">
        <v>26</v>
      </c>
      <c r="Q137" s="342">
        <v>27</v>
      </c>
      <c r="R137" s="331" t="s">
        <v>364</v>
      </c>
      <c r="S137" s="345">
        <v>0</v>
      </c>
      <c r="T137" s="343">
        <v>1</v>
      </c>
      <c r="U137" s="347">
        <v>0</v>
      </c>
      <c r="V137" s="234" t="s">
        <v>343</v>
      </c>
      <c r="W137" s="234"/>
      <c r="X137" s="155" t="s">
        <v>364</v>
      </c>
      <c r="Y137" s="181">
        <v>1</v>
      </c>
      <c r="Z137" s="181"/>
      <c r="AA137" s="181"/>
      <c r="AB137" s="181" t="s">
        <v>495</v>
      </c>
      <c r="AC137" s="181"/>
      <c r="AD137" s="297" t="s">
        <v>364</v>
      </c>
      <c r="AE137" s="302"/>
    </row>
    <row r="138" spans="1:31" ht="15" x14ac:dyDescent="0.25">
      <c r="A138" s="144" t="s">
        <v>143</v>
      </c>
      <c r="B138" s="350">
        <v>20024</v>
      </c>
      <c r="C138" s="10">
        <f t="shared" si="10"/>
        <v>24150</v>
      </c>
      <c r="D138" s="10">
        <f t="shared" si="11"/>
        <v>20024</v>
      </c>
      <c r="E138" s="351">
        <f t="shared" si="12"/>
        <v>1</v>
      </c>
      <c r="F138" s="355">
        <v>10</v>
      </c>
      <c r="G138" s="349">
        <v>7</v>
      </c>
      <c r="H138" s="357">
        <v>6</v>
      </c>
      <c r="I138" s="357"/>
      <c r="J138" s="456">
        <v>1</v>
      </c>
      <c r="K138" s="362"/>
      <c r="L138" s="359"/>
      <c r="M138" s="12">
        <v>6</v>
      </c>
      <c r="N138" s="6"/>
      <c r="O138" s="21"/>
      <c r="P138" s="341">
        <v>48</v>
      </c>
      <c r="Q138" s="342">
        <v>42</v>
      </c>
      <c r="R138" s="331" t="s">
        <v>364</v>
      </c>
      <c r="S138" s="345">
        <v>1</v>
      </c>
      <c r="T138" s="343">
        <v>0</v>
      </c>
      <c r="U138" s="347">
        <v>0</v>
      </c>
      <c r="V138" s="234" t="s">
        <v>358</v>
      </c>
      <c r="W138" s="234" t="s">
        <v>495</v>
      </c>
      <c r="X138" s="155" t="s">
        <v>364</v>
      </c>
      <c r="Y138" s="182"/>
      <c r="Z138" s="291">
        <v>2</v>
      </c>
      <c r="AA138" s="182"/>
      <c r="AB138" s="182" t="s">
        <v>495</v>
      </c>
      <c r="AC138" s="182"/>
      <c r="AD138" s="297" t="s">
        <v>364</v>
      </c>
      <c r="AE138" s="302"/>
    </row>
    <row r="139" spans="1:31" ht="15" x14ac:dyDescent="0.25">
      <c r="A139" s="144" t="s">
        <v>144</v>
      </c>
      <c r="B139" s="350">
        <v>177697</v>
      </c>
      <c r="C139" s="10">
        <f t="shared" si="10"/>
        <v>75900</v>
      </c>
      <c r="D139" s="10">
        <f t="shared" si="11"/>
        <v>75900</v>
      </c>
      <c r="E139" s="351">
        <f t="shared" si="12"/>
        <v>0.42713157791071316</v>
      </c>
      <c r="F139" s="355">
        <v>84</v>
      </c>
      <c r="G139" s="349">
        <v>22</v>
      </c>
      <c r="H139" s="357">
        <v>22</v>
      </c>
      <c r="I139" s="357"/>
      <c r="J139" s="456">
        <v>0.41889999999999999</v>
      </c>
      <c r="K139" s="362"/>
      <c r="L139" s="359"/>
      <c r="M139" s="12">
        <v>12</v>
      </c>
      <c r="N139" s="6"/>
      <c r="O139" s="21"/>
      <c r="P139" s="341">
        <v>418</v>
      </c>
      <c r="Q139" s="342">
        <v>81</v>
      </c>
      <c r="R139" s="331" t="s">
        <v>364</v>
      </c>
      <c r="S139" s="345">
        <v>0</v>
      </c>
      <c r="T139" s="343">
        <v>0</v>
      </c>
      <c r="U139" s="347">
        <v>0</v>
      </c>
      <c r="V139" s="236" t="s">
        <v>430</v>
      </c>
      <c r="W139" s="234" t="s">
        <v>495</v>
      </c>
      <c r="X139" s="264" t="s">
        <v>463</v>
      </c>
      <c r="Y139" s="181">
        <v>2</v>
      </c>
      <c r="Z139" s="290">
        <v>1</v>
      </c>
      <c r="AA139" s="181">
        <v>1</v>
      </c>
      <c r="AB139" s="181" t="s">
        <v>495</v>
      </c>
      <c r="AC139" s="181"/>
      <c r="AD139" s="296">
        <v>4</v>
      </c>
      <c r="AE139" s="302"/>
    </row>
    <row r="140" spans="1:31" ht="15" x14ac:dyDescent="0.25">
      <c r="A140" s="144" t="s">
        <v>145</v>
      </c>
      <c r="B140" s="350">
        <v>1570</v>
      </c>
      <c r="C140" s="10">
        <f t="shared" si="10"/>
        <v>3450</v>
      </c>
      <c r="D140" s="10">
        <f t="shared" si="11"/>
        <v>1570</v>
      </c>
      <c r="E140" s="351">
        <f t="shared" si="12"/>
        <v>1</v>
      </c>
      <c r="F140" s="355">
        <v>1</v>
      </c>
      <c r="G140" s="349">
        <v>1</v>
      </c>
      <c r="H140" s="357">
        <v>1</v>
      </c>
      <c r="I140" s="357"/>
      <c r="J140" s="456">
        <v>1</v>
      </c>
      <c r="K140" s="362"/>
      <c r="L140" s="359"/>
      <c r="M140" s="12">
        <v>1</v>
      </c>
      <c r="N140" s="6"/>
      <c r="O140" s="21"/>
      <c r="P140" s="341">
        <v>4</v>
      </c>
      <c r="Q140" s="342">
        <v>5</v>
      </c>
      <c r="R140" s="331" t="s">
        <v>364</v>
      </c>
      <c r="S140" s="345">
        <v>0</v>
      </c>
      <c r="T140" s="343">
        <v>0</v>
      </c>
      <c r="U140" s="347">
        <v>1</v>
      </c>
      <c r="V140" s="276" t="s">
        <v>493</v>
      </c>
      <c r="W140" s="234"/>
      <c r="X140" s="155" t="s">
        <v>9</v>
      </c>
      <c r="Y140" s="181">
        <v>1</v>
      </c>
      <c r="Z140" s="290">
        <v>1</v>
      </c>
      <c r="AA140" s="181"/>
      <c r="AB140" s="181" t="s">
        <v>495</v>
      </c>
      <c r="AC140" s="181"/>
      <c r="AD140" s="297" t="s">
        <v>364</v>
      </c>
      <c r="AE140" s="302"/>
    </row>
    <row r="141" spans="1:31" ht="15" x14ac:dyDescent="0.25">
      <c r="A141" s="144" t="s">
        <v>146</v>
      </c>
      <c r="B141" s="350">
        <v>30118</v>
      </c>
      <c r="C141" s="10">
        <f t="shared" si="10"/>
        <v>34500</v>
      </c>
      <c r="D141" s="10">
        <f t="shared" si="11"/>
        <v>30118</v>
      </c>
      <c r="E141" s="351">
        <f t="shared" si="12"/>
        <v>1</v>
      </c>
      <c r="F141" s="355">
        <v>15</v>
      </c>
      <c r="G141" s="349">
        <v>10</v>
      </c>
      <c r="H141" s="357">
        <v>9</v>
      </c>
      <c r="I141" s="357"/>
      <c r="J141" s="456">
        <v>1</v>
      </c>
      <c r="K141" s="362"/>
      <c r="L141" s="359"/>
      <c r="M141" s="12">
        <v>8</v>
      </c>
      <c r="N141" s="6"/>
      <c r="O141" s="21"/>
      <c r="P141" s="341">
        <v>73</v>
      </c>
      <c r="Q141" s="342">
        <v>44</v>
      </c>
      <c r="R141" s="331" t="s">
        <v>364</v>
      </c>
      <c r="S141" s="345">
        <v>1</v>
      </c>
      <c r="T141" s="343">
        <v>0</v>
      </c>
      <c r="U141" s="347">
        <v>0</v>
      </c>
      <c r="V141" s="234" t="s">
        <v>364</v>
      </c>
      <c r="W141" s="234"/>
      <c r="X141" s="264" t="s">
        <v>4</v>
      </c>
      <c r="Y141" s="182"/>
      <c r="Z141" s="291">
        <v>1</v>
      </c>
      <c r="AA141" s="182"/>
      <c r="AB141" s="182" t="s">
        <v>495</v>
      </c>
      <c r="AC141" s="182"/>
      <c r="AD141" s="297" t="s">
        <v>364</v>
      </c>
      <c r="AE141" s="302"/>
    </row>
    <row r="142" spans="1:31" ht="15" x14ac:dyDescent="0.25">
      <c r="A142" s="144" t="s">
        <v>147</v>
      </c>
      <c r="B142" s="350">
        <v>590466</v>
      </c>
      <c r="C142" s="10">
        <f t="shared" si="10"/>
        <v>541650</v>
      </c>
      <c r="D142" s="10">
        <f t="shared" si="11"/>
        <v>541650</v>
      </c>
      <c r="E142" s="351">
        <f t="shared" si="12"/>
        <v>0.91732631514769691</v>
      </c>
      <c r="F142" s="355">
        <v>285</v>
      </c>
      <c r="G142" s="349">
        <v>157</v>
      </c>
      <c r="H142" s="357">
        <v>24</v>
      </c>
      <c r="I142" s="357"/>
      <c r="J142" s="456">
        <v>0.13850000000000001</v>
      </c>
      <c r="K142" s="362"/>
      <c r="L142" s="359"/>
      <c r="M142" s="12">
        <v>40</v>
      </c>
      <c r="N142" s="6"/>
      <c r="O142" s="21"/>
      <c r="P142" s="341">
        <v>1424</v>
      </c>
      <c r="Q142" s="342">
        <v>449</v>
      </c>
      <c r="R142" s="331" t="s">
        <v>364</v>
      </c>
      <c r="S142" s="345">
        <v>2</v>
      </c>
      <c r="T142" s="343">
        <v>0</v>
      </c>
      <c r="U142" s="347">
        <v>0</v>
      </c>
      <c r="V142" s="236" t="s">
        <v>431</v>
      </c>
      <c r="W142" s="234"/>
      <c r="X142" s="264" t="s">
        <v>464</v>
      </c>
      <c r="Y142" s="182"/>
      <c r="Z142" s="291">
        <v>2</v>
      </c>
      <c r="AA142" s="182">
        <v>1</v>
      </c>
      <c r="AB142" s="182" t="s">
        <v>495</v>
      </c>
      <c r="AC142" s="182" t="s">
        <v>501</v>
      </c>
      <c r="AD142" s="298">
        <v>34</v>
      </c>
      <c r="AE142" s="305">
        <v>15</v>
      </c>
    </row>
    <row r="143" spans="1:31" ht="15" x14ac:dyDescent="0.25">
      <c r="A143" s="144" t="s">
        <v>148</v>
      </c>
      <c r="B143" s="350">
        <v>4997</v>
      </c>
      <c r="C143" s="10">
        <f t="shared" si="10"/>
        <v>6900</v>
      </c>
      <c r="D143" s="10">
        <f t="shared" si="11"/>
        <v>4997</v>
      </c>
      <c r="E143" s="351">
        <f t="shared" si="12"/>
        <v>1</v>
      </c>
      <c r="F143" s="355">
        <v>2</v>
      </c>
      <c r="G143" s="349">
        <v>2</v>
      </c>
      <c r="H143" s="357">
        <v>2</v>
      </c>
      <c r="I143" s="357"/>
      <c r="J143" s="456">
        <v>1</v>
      </c>
      <c r="K143" s="362"/>
      <c r="L143" s="359"/>
      <c r="M143" s="12">
        <v>2</v>
      </c>
      <c r="N143" s="6">
        <v>1</v>
      </c>
      <c r="O143" s="21">
        <v>1</v>
      </c>
      <c r="P143" s="341">
        <v>12</v>
      </c>
      <c r="Q143" s="342">
        <v>12</v>
      </c>
      <c r="R143" s="331" t="s">
        <v>364</v>
      </c>
      <c r="S143" s="345">
        <v>0</v>
      </c>
      <c r="T143" s="343">
        <v>0</v>
      </c>
      <c r="U143" s="347">
        <v>1</v>
      </c>
      <c r="V143" s="234" t="s">
        <v>340</v>
      </c>
      <c r="W143" s="234"/>
      <c r="X143" s="269" t="s">
        <v>565</v>
      </c>
      <c r="Y143" s="182"/>
      <c r="Z143" s="182"/>
      <c r="AA143" s="182"/>
      <c r="AB143" s="182" t="s">
        <v>495</v>
      </c>
      <c r="AC143" s="182"/>
      <c r="AD143" s="297" t="s">
        <v>364</v>
      </c>
      <c r="AE143" s="302"/>
    </row>
    <row r="144" spans="1:31" ht="15" x14ac:dyDescent="0.25">
      <c r="A144" s="144" t="s">
        <v>149</v>
      </c>
      <c r="B144" s="350">
        <v>2101</v>
      </c>
      <c r="C144" s="151">
        <f t="shared" si="10"/>
        <v>3450</v>
      </c>
      <c r="D144" s="151">
        <f t="shared" si="11"/>
        <v>2101</v>
      </c>
      <c r="E144" s="352">
        <f t="shared" si="12"/>
        <v>1</v>
      </c>
      <c r="F144" s="355">
        <v>1</v>
      </c>
      <c r="G144" s="349">
        <v>1</v>
      </c>
      <c r="H144" s="357">
        <v>1</v>
      </c>
      <c r="I144" s="357"/>
      <c r="J144" s="456">
        <v>1</v>
      </c>
      <c r="K144" s="358"/>
      <c r="L144" s="359"/>
      <c r="M144" s="12">
        <v>1</v>
      </c>
      <c r="N144" s="149"/>
      <c r="O144" s="150"/>
      <c r="P144" s="341">
        <v>5</v>
      </c>
      <c r="Q144" s="342">
        <v>5</v>
      </c>
      <c r="R144" s="333" t="s">
        <v>364</v>
      </c>
      <c r="S144" s="345">
        <v>0</v>
      </c>
      <c r="T144" s="343">
        <v>0</v>
      </c>
      <c r="U144" s="347">
        <v>1</v>
      </c>
      <c r="V144" s="239" t="s">
        <v>369</v>
      </c>
      <c r="W144" s="239" t="s">
        <v>495</v>
      </c>
      <c r="X144" s="155" t="s">
        <v>364</v>
      </c>
      <c r="Y144" s="181">
        <v>1</v>
      </c>
      <c r="Z144" s="290">
        <v>1</v>
      </c>
      <c r="AA144" s="181"/>
      <c r="AB144" s="181" t="s">
        <v>495</v>
      </c>
      <c r="AC144" s="181"/>
      <c r="AD144" s="299" t="s">
        <v>364</v>
      </c>
      <c r="AE144" s="302"/>
    </row>
    <row r="145" spans="1:31" ht="15" x14ac:dyDescent="0.25">
      <c r="A145" s="144" t="s">
        <v>150</v>
      </c>
      <c r="B145" s="350">
        <v>2246</v>
      </c>
      <c r="C145" s="151">
        <f t="shared" si="10"/>
        <v>3450</v>
      </c>
      <c r="D145" s="151">
        <f t="shared" si="11"/>
        <v>2246</v>
      </c>
      <c r="E145" s="352">
        <f t="shared" si="12"/>
        <v>1</v>
      </c>
      <c r="F145" s="355">
        <v>1</v>
      </c>
      <c r="G145" s="349">
        <v>1</v>
      </c>
      <c r="H145" s="357">
        <v>1</v>
      </c>
      <c r="I145" s="357"/>
      <c r="J145" s="456">
        <v>1</v>
      </c>
      <c r="K145" s="358"/>
      <c r="L145" s="359"/>
      <c r="M145" s="12">
        <v>1</v>
      </c>
      <c r="N145" s="149"/>
      <c r="O145" s="150"/>
      <c r="P145" s="341">
        <v>6</v>
      </c>
      <c r="Q145" s="342">
        <v>5</v>
      </c>
      <c r="R145" s="333" t="s">
        <v>364</v>
      </c>
      <c r="S145" s="345">
        <v>0</v>
      </c>
      <c r="T145" s="343">
        <v>0</v>
      </c>
      <c r="U145" s="347">
        <v>1</v>
      </c>
      <c r="V145" s="239" t="s">
        <v>364</v>
      </c>
      <c r="W145" s="239"/>
      <c r="X145" s="269" t="s">
        <v>568</v>
      </c>
      <c r="Y145" s="182"/>
      <c r="Z145" s="182"/>
      <c r="AA145" s="182"/>
      <c r="AB145" s="182" t="s">
        <v>495</v>
      </c>
      <c r="AC145" s="182"/>
      <c r="AD145" s="299" t="s">
        <v>364</v>
      </c>
      <c r="AE145" s="302"/>
    </row>
    <row r="146" spans="1:31" ht="15" x14ac:dyDescent="0.25">
      <c r="A146" s="144" t="s">
        <v>151</v>
      </c>
      <c r="B146" s="350">
        <v>157544</v>
      </c>
      <c r="C146" s="151">
        <f t="shared" si="10"/>
        <v>158700</v>
      </c>
      <c r="D146" s="151">
        <f t="shared" si="11"/>
        <v>157544</v>
      </c>
      <c r="E146" s="352">
        <f t="shared" si="12"/>
        <v>1</v>
      </c>
      <c r="F146" s="355">
        <v>79</v>
      </c>
      <c r="G146" s="349">
        <v>46</v>
      </c>
      <c r="H146" s="357">
        <v>39</v>
      </c>
      <c r="I146" s="357"/>
      <c r="J146" s="456">
        <v>0.85509999999999997</v>
      </c>
      <c r="K146" s="358"/>
      <c r="L146" s="359"/>
      <c r="M146" s="12">
        <v>37</v>
      </c>
      <c r="N146" s="149"/>
      <c r="O146" s="150"/>
      <c r="P146" s="341">
        <v>397</v>
      </c>
      <c r="Q146" s="342">
        <v>278</v>
      </c>
      <c r="R146" s="333" t="s">
        <v>364</v>
      </c>
      <c r="S146" s="345">
        <v>2</v>
      </c>
      <c r="T146" s="343">
        <v>0</v>
      </c>
      <c r="U146" s="347">
        <v>0</v>
      </c>
      <c r="V146" s="240" t="s">
        <v>432</v>
      </c>
      <c r="W146" s="239" t="s">
        <v>495</v>
      </c>
      <c r="X146" s="264" t="s">
        <v>465</v>
      </c>
      <c r="Y146" s="181">
        <v>2</v>
      </c>
      <c r="Z146" s="181"/>
      <c r="AA146" s="181"/>
      <c r="AB146" s="181" t="s">
        <v>495</v>
      </c>
      <c r="AC146" s="181"/>
      <c r="AD146" s="296">
        <v>24</v>
      </c>
      <c r="AE146" s="302"/>
    </row>
    <row r="147" spans="1:31" ht="15" x14ac:dyDescent="0.25">
      <c r="A147" s="144" t="s">
        <v>152</v>
      </c>
      <c r="B147" s="350">
        <v>45814</v>
      </c>
      <c r="C147" s="151">
        <f t="shared" si="10"/>
        <v>44850</v>
      </c>
      <c r="D147" s="151">
        <f t="shared" si="11"/>
        <v>44850</v>
      </c>
      <c r="E147" s="352">
        <f t="shared" si="12"/>
        <v>0.97895839699655129</v>
      </c>
      <c r="F147" s="355">
        <v>22</v>
      </c>
      <c r="G147" s="349">
        <v>13</v>
      </c>
      <c r="H147" s="357">
        <v>11</v>
      </c>
      <c r="I147" s="357"/>
      <c r="J147" s="456">
        <v>0.82279999999999998</v>
      </c>
      <c r="K147" s="358"/>
      <c r="L147" s="359"/>
      <c r="M147" s="12">
        <v>14</v>
      </c>
      <c r="N147" s="149"/>
      <c r="O147" s="150"/>
      <c r="P147" s="341">
        <v>112</v>
      </c>
      <c r="Q147" s="342">
        <v>75</v>
      </c>
      <c r="R147" s="333" t="s">
        <v>364</v>
      </c>
      <c r="S147" s="345">
        <v>1</v>
      </c>
      <c r="T147" s="343">
        <v>0</v>
      </c>
      <c r="U147" s="347">
        <v>0</v>
      </c>
      <c r="V147" s="240" t="s">
        <v>433</v>
      </c>
      <c r="W147" s="239" t="s">
        <v>495</v>
      </c>
      <c r="X147" s="264" t="s">
        <v>4</v>
      </c>
      <c r="Y147" s="181">
        <v>1</v>
      </c>
      <c r="Z147" s="290">
        <v>4</v>
      </c>
      <c r="AA147" s="181">
        <v>1</v>
      </c>
      <c r="AB147" s="181" t="s">
        <v>495</v>
      </c>
      <c r="AC147" s="181"/>
      <c r="AD147" s="296">
        <v>30</v>
      </c>
      <c r="AE147" s="302"/>
    </row>
    <row r="148" spans="1:31" ht="15" x14ac:dyDescent="0.25">
      <c r="A148" s="144" t="s">
        <v>153</v>
      </c>
      <c r="B148" s="350">
        <v>1427</v>
      </c>
      <c r="C148" s="151">
        <f t="shared" si="10"/>
        <v>3450</v>
      </c>
      <c r="D148" s="151">
        <f t="shared" si="11"/>
        <v>1427</v>
      </c>
      <c r="E148" s="352">
        <f t="shared" si="12"/>
        <v>1</v>
      </c>
      <c r="F148" s="355">
        <v>1</v>
      </c>
      <c r="G148" s="349">
        <v>1</v>
      </c>
      <c r="H148" s="357">
        <v>1</v>
      </c>
      <c r="I148" s="357"/>
      <c r="J148" s="456">
        <v>1</v>
      </c>
      <c r="K148" s="358"/>
      <c r="L148" s="359"/>
      <c r="M148" s="12">
        <v>1</v>
      </c>
      <c r="N148" s="149"/>
      <c r="O148" s="150"/>
      <c r="P148" s="341">
        <v>4</v>
      </c>
      <c r="Q148" s="342">
        <v>4</v>
      </c>
      <c r="R148" s="333" t="s">
        <v>364</v>
      </c>
      <c r="S148" s="345">
        <v>0</v>
      </c>
      <c r="T148" s="343">
        <v>0</v>
      </c>
      <c r="U148" s="347">
        <v>1</v>
      </c>
      <c r="V148" s="277" t="s">
        <v>528</v>
      </c>
      <c r="W148" s="239" t="s">
        <v>495</v>
      </c>
      <c r="X148" s="155" t="s">
        <v>364</v>
      </c>
      <c r="Y148" s="181">
        <v>1</v>
      </c>
      <c r="Z148" s="181"/>
      <c r="AA148" s="181"/>
      <c r="AB148" s="181" t="s">
        <v>495</v>
      </c>
      <c r="AC148" s="181"/>
      <c r="AD148" s="299" t="s">
        <v>364</v>
      </c>
      <c r="AE148" s="302"/>
    </row>
    <row r="149" spans="1:31" ht="15" x14ac:dyDescent="0.25">
      <c r="A149" s="144" t="s">
        <v>154</v>
      </c>
      <c r="B149" s="350">
        <v>6970</v>
      </c>
      <c r="C149" s="151">
        <f t="shared" si="10"/>
        <v>10350</v>
      </c>
      <c r="D149" s="151">
        <f t="shared" si="11"/>
        <v>6970</v>
      </c>
      <c r="E149" s="352">
        <f t="shared" si="12"/>
        <v>1</v>
      </c>
      <c r="F149" s="355">
        <v>3</v>
      </c>
      <c r="G149" s="349">
        <v>3</v>
      </c>
      <c r="H149" s="357">
        <v>2</v>
      </c>
      <c r="I149" s="357"/>
      <c r="J149" s="456">
        <v>0.97689999999999999</v>
      </c>
      <c r="K149" s="358"/>
      <c r="L149" s="359"/>
      <c r="M149" s="12">
        <v>2</v>
      </c>
      <c r="N149" s="149"/>
      <c r="O149" s="150"/>
      <c r="P149" s="341">
        <v>17</v>
      </c>
      <c r="Q149" s="342">
        <v>13</v>
      </c>
      <c r="R149" s="332" t="s">
        <v>364</v>
      </c>
      <c r="S149" s="345">
        <v>0</v>
      </c>
      <c r="T149" s="343">
        <v>0</v>
      </c>
      <c r="U149" s="347">
        <v>1</v>
      </c>
      <c r="V149" s="239" t="s">
        <v>366</v>
      </c>
      <c r="W149" s="239"/>
      <c r="X149" s="155" t="s">
        <v>364</v>
      </c>
      <c r="Y149" s="182"/>
      <c r="Z149" s="182"/>
      <c r="AA149" s="182"/>
      <c r="AB149" s="182" t="s">
        <v>495</v>
      </c>
      <c r="AC149" s="182"/>
      <c r="AD149" s="299" t="s">
        <v>364</v>
      </c>
      <c r="AE149" s="302"/>
    </row>
    <row r="150" spans="1:31" ht="15" x14ac:dyDescent="0.25">
      <c r="A150" s="144" t="s">
        <v>155</v>
      </c>
      <c r="B150" s="350">
        <v>15244</v>
      </c>
      <c r="C150" s="151">
        <f t="shared" si="10"/>
        <v>20700</v>
      </c>
      <c r="D150" s="151">
        <f t="shared" si="11"/>
        <v>15244</v>
      </c>
      <c r="E150" s="352">
        <f t="shared" si="12"/>
        <v>1</v>
      </c>
      <c r="F150" s="355">
        <v>8</v>
      </c>
      <c r="G150" s="349">
        <v>6</v>
      </c>
      <c r="H150" s="357">
        <v>6</v>
      </c>
      <c r="I150" s="357"/>
      <c r="J150" s="456">
        <v>1</v>
      </c>
      <c r="K150" s="358"/>
      <c r="L150" s="359"/>
      <c r="M150" s="12">
        <v>6</v>
      </c>
      <c r="N150" s="149"/>
      <c r="O150" s="150"/>
      <c r="P150" s="341">
        <v>38</v>
      </c>
      <c r="Q150" s="342">
        <v>36</v>
      </c>
      <c r="R150" s="333" t="s">
        <v>364</v>
      </c>
      <c r="S150" s="345">
        <v>0</v>
      </c>
      <c r="T150" s="343">
        <v>0</v>
      </c>
      <c r="U150" s="347">
        <v>0</v>
      </c>
      <c r="V150" s="277" t="s">
        <v>532</v>
      </c>
      <c r="W150" s="239"/>
      <c r="X150" s="265" t="s">
        <v>309</v>
      </c>
      <c r="Y150" s="182"/>
      <c r="Z150" s="182"/>
      <c r="AA150" s="182"/>
      <c r="AB150" s="182" t="s">
        <v>495</v>
      </c>
      <c r="AC150" s="182"/>
      <c r="AD150" s="296">
        <v>15</v>
      </c>
      <c r="AE150" s="302"/>
    </row>
    <row r="151" spans="1:31" ht="15" x14ac:dyDescent="0.25">
      <c r="A151" s="144" t="s">
        <v>156</v>
      </c>
      <c r="B151" s="350">
        <v>12107</v>
      </c>
      <c r="C151" s="151">
        <f t="shared" si="10"/>
        <v>13800</v>
      </c>
      <c r="D151" s="151">
        <f t="shared" si="11"/>
        <v>12107</v>
      </c>
      <c r="E151" s="352">
        <f t="shared" si="12"/>
        <v>1</v>
      </c>
      <c r="F151" s="355">
        <v>6</v>
      </c>
      <c r="G151" s="349">
        <v>4</v>
      </c>
      <c r="H151" s="357">
        <v>1</v>
      </c>
      <c r="I151" s="357"/>
      <c r="J151" s="456">
        <v>0.28470000000000001</v>
      </c>
      <c r="K151" s="358"/>
      <c r="L151" s="359"/>
      <c r="M151" s="12">
        <v>2</v>
      </c>
      <c r="N151" s="149">
        <v>1</v>
      </c>
      <c r="O151" s="150">
        <v>1</v>
      </c>
      <c r="P151" s="341">
        <v>30</v>
      </c>
      <c r="Q151" s="342">
        <v>25</v>
      </c>
      <c r="R151" s="332" t="s">
        <v>364</v>
      </c>
      <c r="S151" s="345">
        <v>0</v>
      </c>
      <c r="T151" s="343">
        <v>1</v>
      </c>
      <c r="U151" s="347">
        <v>0</v>
      </c>
      <c r="V151" s="239" t="s">
        <v>351</v>
      </c>
      <c r="W151" s="239"/>
      <c r="X151" s="155" t="s">
        <v>364</v>
      </c>
      <c r="Y151" s="182"/>
      <c r="Z151" s="182"/>
      <c r="AA151" s="182"/>
      <c r="AB151" s="182" t="s">
        <v>495</v>
      </c>
      <c r="AC151" s="182"/>
      <c r="AD151" s="299" t="s">
        <v>364</v>
      </c>
      <c r="AE151" s="302"/>
    </row>
    <row r="152" spans="1:31" ht="15" x14ac:dyDescent="0.25">
      <c r="A152" s="144" t="s">
        <v>157</v>
      </c>
      <c r="B152" s="350">
        <v>3041</v>
      </c>
      <c r="C152" s="151">
        <f t="shared" si="10"/>
        <v>6900</v>
      </c>
      <c r="D152" s="151">
        <f t="shared" si="11"/>
        <v>3041</v>
      </c>
      <c r="E152" s="352">
        <f t="shared" si="12"/>
        <v>1</v>
      </c>
      <c r="F152" s="355">
        <v>2</v>
      </c>
      <c r="G152" s="349">
        <v>2</v>
      </c>
      <c r="H152" s="357">
        <v>2</v>
      </c>
      <c r="I152" s="357"/>
      <c r="J152" s="456">
        <v>1</v>
      </c>
      <c r="K152" s="358"/>
      <c r="L152" s="359"/>
      <c r="M152" s="12">
        <v>2</v>
      </c>
      <c r="N152" s="149"/>
      <c r="O152" s="150"/>
      <c r="P152" s="341">
        <v>8</v>
      </c>
      <c r="Q152" s="342">
        <v>10</v>
      </c>
      <c r="R152" s="332" t="s">
        <v>364</v>
      </c>
      <c r="S152" s="345">
        <v>0</v>
      </c>
      <c r="T152" s="343">
        <v>0</v>
      </c>
      <c r="U152" s="347">
        <v>1</v>
      </c>
      <c r="V152" s="239" t="s">
        <v>404</v>
      </c>
      <c r="W152" s="239"/>
      <c r="X152" s="155" t="s">
        <v>364</v>
      </c>
      <c r="Y152" s="182"/>
      <c r="Z152" s="291">
        <v>1</v>
      </c>
      <c r="AA152" s="182"/>
      <c r="AB152" s="182" t="s">
        <v>495</v>
      </c>
      <c r="AC152" s="182"/>
      <c r="AD152" s="299" t="s">
        <v>364</v>
      </c>
      <c r="AE152" s="302"/>
    </row>
    <row r="153" spans="1:31" ht="15" x14ac:dyDescent="0.25">
      <c r="A153" s="144" t="s">
        <v>158</v>
      </c>
      <c r="B153" s="350">
        <v>4563</v>
      </c>
      <c r="C153" s="151">
        <f t="shared" si="10"/>
        <v>3450</v>
      </c>
      <c r="D153" s="151">
        <f t="shared" si="11"/>
        <v>3450</v>
      </c>
      <c r="E153" s="352">
        <f t="shared" si="12"/>
        <v>0.75608152531229456</v>
      </c>
      <c r="F153" s="355">
        <v>2</v>
      </c>
      <c r="G153" s="349">
        <v>1</v>
      </c>
      <c r="H153" s="357">
        <v>1</v>
      </c>
      <c r="I153" s="357"/>
      <c r="J153" s="456">
        <v>0.75890000000000002</v>
      </c>
      <c r="K153" s="358"/>
      <c r="L153" s="359"/>
      <c r="M153" s="12">
        <v>1</v>
      </c>
      <c r="N153" s="149"/>
      <c r="O153" s="150"/>
      <c r="P153" s="341">
        <v>12</v>
      </c>
      <c r="Q153" s="342">
        <v>10</v>
      </c>
      <c r="R153" s="333" t="s">
        <v>364</v>
      </c>
      <c r="S153" s="345">
        <v>0</v>
      </c>
      <c r="T153" s="343">
        <v>0</v>
      </c>
      <c r="U153" s="347">
        <v>0</v>
      </c>
      <c r="V153" s="239" t="s">
        <v>336</v>
      </c>
      <c r="W153" s="239"/>
      <c r="X153" s="270"/>
      <c r="Y153" s="182"/>
      <c r="Z153" s="291">
        <v>1</v>
      </c>
      <c r="AA153" s="182"/>
      <c r="AB153" s="182" t="s">
        <v>495</v>
      </c>
      <c r="AC153" s="182"/>
      <c r="AD153" s="296">
        <v>4</v>
      </c>
      <c r="AE153" s="302"/>
    </row>
    <row r="154" spans="1:31" ht="15" x14ac:dyDescent="0.25">
      <c r="A154" s="144" t="s">
        <v>159</v>
      </c>
      <c r="B154" s="350">
        <v>12130</v>
      </c>
      <c r="C154" s="151">
        <f t="shared" si="10"/>
        <v>17250</v>
      </c>
      <c r="D154" s="151">
        <f t="shared" si="11"/>
        <v>12130</v>
      </c>
      <c r="E154" s="352">
        <f t="shared" si="12"/>
        <v>1</v>
      </c>
      <c r="F154" s="355">
        <v>6</v>
      </c>
      <c r="G154" s="349">
        <v>5</v>
      </c>
      <c r="H154" s="357">
        <v>2</v>
      </c>
      <c r="I154" s="357"/>
      <c r="J154" s="456">
        <v>0.56020000000000003</v>
      </c>
      <c r="K154" s="358"/>
      <c r="L154" s="359"/>
      <c r="M154" s="12">
        <v>3</v>
      </c>
      <c r="N154" s="149"/>
      <c r="O154" s="150"/>
      <c r="P154" s="341">
        <v>29</v>
      </c>
      <c r="Q154" s="342">
        <v>17</v>
      </c>
      <c r="R154" s="333" t="s">
        <v>364</v>
      </c>
      <c r="S154" s="345">
        <v>0</v>
      </c>
      <c r="T154" s="343">
        <v>1</v>
      </c>
      <c r="U154" s="347">
        <v>0</v>
      </c>
      <c r="V154" s="239" t="s">
        <v>340</v>
      </c>
      <c r="W154" s="239"/>
      <c r="X154" s="155" t="s">
        <v>364</v>
      </c>
      <c r="Y154" s="182"/>
      <c r="Z154" s="182"/>
      <c r="AA154" s="182"/>
      <c r="AB154" s="182" t="s">
        <v>495</v>
      </c>
      <c r="AC154" s="182"/>
      <c r="AD154" s="299" t="s">
        <v>364</v>
      </c>
      <c r="AE154" s="302"/>
    </row>
    <row r="155" spans="1:31" ht="15" x14ac:dyDescent="0.25">
      <c r="A155" s="144" t="s">
        <v>160</v>
      </c>
      <c r="B155" s="350">
        <v>12859</v>
      </c>
      <c r="C155" s="151">
        <f t="shared" si="10"/>
        <v>13800</v>
      </c>
      <c r="D155" s="151">
        <f t="shared" si="11"/>
        <v>12859</v>
      </c>
      <c r="E155" s="352">
        <f t="shared" si="12"/>
        <v>1</v>
      </c>
      <c r="F155" s="355">
        <v>6</v>
      </c>
      <c r="G155" s="349">
        <v>4</v>
      </c>
      <c r="H155" s="357">
        <v>4</v>
      </c>
      <c r="I155" s="357"/>
      <c r="J155" s="456">
        <v>1</v>
      </c>
      <c r="K155" s="358"/>
      <c r="L155" s="359"/>
      <c r="M155" s="12">
        <v>4</v>
      </c>
      <c r="N155" s="149"/>
      <c r="O155" s="150"/>
      <c r="P155" s="341">
        <v>30</v>
      </c>
      <c r="Q155" s="342">
        <v>26</v>
      </c>
      <c r="R155" s="333" t="s">
        <v>364</v>
      </c>
      <c r="S155" s="345">
        <v>0</v>
      </c>
      <c r="T155" s="343">
        <v>1</v>
      </c>
      <c r="U155" s="347">
        <v>0</v>
      </c>
      <c r="V155" s="239" t="s">
        <v>344</v>
      </c>
      <c r="W155" s="239"/>
      <c r="X155" s="269" t="s">
        <v>561</v>
      </c>
      <c r="Y155" s="181">
        <v>1</v>
      </c>
      <c r="Z155" s="290">
        <v>1</v>
      </c>
      <c r="AA155" s="181"/>
      <c r="AB155" s="181" t="s">
        <v>495</v>
      </c>
      <c r="AC155" s="181"/>
      <c r="AD155" s="299" t="s">
        <v>364</v>
      </c>
      <c r="AE155" s="302"/>
    </row>
    <row r="156" spans="1:31" ht="15" x14ac:dyDescent="0.25">
      <c r="A156" s="144" t="s">
        <v>161</v>
      </c>
      <c r="B156" s="350">
        <v>5685</v>
      </c>
      <c r="C156" s="151">
        <f t="shared" si="10"/>
        <v>6900</v>
      </c>
      <c r="D156" s="151">
        <f t="shared" si="11"/>
        <v>5685</v>
      </c>
      <c r="E156" s="352">
        <f t="shared" si="12"/>
        <v>1</v>
      </c>
      <c r="F156" s="355">
        <v>3</v>
      </c>
      <c r="G156" s="349">
        <v>2</v>
      </c>
      <c r="H156" s="357">
        <v>2</v>
      </c>
      <c r="I156" s="357"/>
      <c r="J156" s="456">
        <v>1</v>
      </c>
      <c r="K156" s="358"/>
      <c r="L156" s="359"/>
      <c r="M156" s="12">
        <v>2</v>
      </c>
      <c r="N156" s="149"/>
      <c r="O156" s="150"/>
      <c r="P156" s="341">
        <v>14</v>
      </c>
      <c r="Q156" s="342">
        <v>12</v>
      </c>
      <c r="R156" s="332" t="s">
        <v>364</v>
      </c>
      <c r="S156" s="345">
        <v>0</v>
      </c>
      <c r="T156" s="343">
        <v>0</v>
      </c>
      <c r="U156" s="347">
        <v>1</v>
      </c>
      <c r="V156" s="239" t="s">
        <v>364</v>
      </c>
      <c r="W156" s="239"/>
      <c r="X156" s="155" t="s">
        <v>364</v>
      </c>
      <c r="Y156" s="182"/>
      <c r="Z156" s="182"/>
      <c r="AA156" s="182"/>
      <c r="AB156" s="182" t="s">
        <v>495</v>
      </c>
      <c r="AC156" s="182"/>
      <c r="AD156" s="296">
        <v>30</v>
      </c>
      <c r="AE156" s="302"/>
    </row>
    <row r="157" spans="1:31" ht="15" x14ac:dyDescent="0.25">
      <c r="A157" s="144" t="s">
        <v>162</v>
      </c>
      <c r="B157" s="350">
        <v>1775</v>
      </c>
      <c r="C157" s="151">
        <f t="shared" si="10"/>
        <v>3450</v>
      </c>
      <c r="D157" s="151">
        <f t="shared" si="11"/>
        <v>1775</v>
      </c>
      <c r="E157" s="352">
        <f t="shared" si="12"/>
        <v>1</v>
      </c>
      <c r="F157" s="355">
        <v>1</v>
      </c>
      <c r="G157" s="349">
        <v>1</v>
      </c>
      <c r="H157" s="357">
        <v>1</v>
      </c>
      <c r="I157" s="357"/>
      <c r="J157" s="456">
        <v>1</v>
      </c>
      <c r="K157" s="358"/>
      <c r="L157" s="359"/>
      <c r="M157" s="12">
        <v>1</v>
      </c>
      <c r="N157" s="149"/>
      <c r="O157" s="150"/>
      <c r="P157" s="341">
        <v>5</v>
      </c>
      <c r="Q157" s="342">
        <v>5</v>
      </c>
      <c r="R157" s="333" t="s">
        <v>364</v>
      </c>
      <c r="S157" s="345">
        <v>0</v>
      </c>
      <c r="T157" s="343">
        <v>0</v>
      </c>
      <c r="U157" s="347">
        <v>1</v>
      </c>
      <c r="V157" s="239" t="s">
        <v>351</v>
      </c>
      <c r="W157" s="239"/>
      <c r="X157" s="155" t="s">
        <v>364</v>
      </c>
      <c r="Y157" s="181">
        <v>1</v>
      </c>
      <c r="Z157" s="181"/>
      <c r="AA157" s="181"/>
      <c r="AB157" s="181" t="s">
        <v>495</v>
      </c>
      <c r="AC157" s="181"/>
      <c r="AD157" s="299" t="s">
        <v>364</v>
      </c>
      <c r="AE157" s="302"/>
    </row>
    <row r="158" spans="1:31" ht="15" x14ac:dyDescent="0.25">
      <c r="A158" s="144" t="s">
        <v>163</v>
      </c>
      <c r="B158" s="350">
        <v>56292</v>
      </c>
      <c r="C158" s="151">
        <f t="shared" si="10"/>
        <v>62100</v>
      </c>
      <c r="D158" s="151">
        <f t="shared" si="11"/>
        <v>56292</v>
      </c>
      <c r="E158" s="352">
        <f t="shared" si="12"/>
        <v>1</v>
      </c>
      <c r="F158" s="355">
        <v>28</v>
      </c>
      <c r="G158" s="349">
        <v>18</v>
      </c>
      <c r="H158" s="357">
        <v>9</v>
      </c>
      <c r="I158" s="357"/>
      <c r="J158" s="456">
        <v>0.54890000000000005</v>
      </c>
      <c r="K158" s="358"/>
      <c r="L158" s="359"/>
      <c r="M158" s="12">
        <v>9</v>
      </c>
      <c r="N158" s="149">
        <v>1</v>
      </c>
      <c r="O158" s="150">
        <v>1</v>
      </c>
      <c r="P158" s="341">
        <v>139</v>
      </c>
      <c r="Q158" s="342">
        <v>90</v>
      </c>
      <c r="R158" s="333" t="s">
        <v>364</v>
      </c>
      <c r="S158" s="345">
        <v>1</v>
      </c>
      <c r="T158" s="343">
        <v>0</v>
      </c>
      <c r="U158" s="347">
        <v>0</v>
      </c>
      <c r="V158" s="240" t="s">
        <v>434</v>
      </c>
      <c r="W158" s="239" t="s">
        <v>495</v>
      </c>
      <c r="X158" s="264" t="s">
        <v>4</v>
      </c>
      <c r="Y158" s="182">
        <v>1</v>
      </c>
      <c r="Z158" s="291">
        <v>4</v>
      </c>
      <c r="AA158" s="182">
        <v>1</v>
      </c>
      <c r="AB158" s="182" t="s">
        <v>495</v>
      </c>
      <c r="AC158" s="182"/>
      <c r="AD158" s="299" t="s">
        <v>364</v>
      </c>
      <c r="AE158" s="302"/>
    </row>
    <row r="159" spans="1:31" ht="15" x14ac:dyDescent="0.25">
      <c r="A159" s="144" t="s">
        <v>164</v>
      </c>
      <c r="B159" s="350">
        <v>3442</v>
      </c>
      <c r="C159" s="151">
        <f t="shared" si="10"/>
        <v>6900</v>
      </c>
      <c r="D159" s="151">
        <f t="shared" si="11"/>
        <v>3442</v>
      </c>
      <c r="E159" s="352">
        <f t="shared" si="12"/>
        <v>1</v>
      </c>
      <c r="F159" s="355">
        <v>2</v>
      </c>
      <c r="G159" s="349">
        <v>2</v>
      </c>
      <c r="H159" s="357">
        <v>1</v>
      </c>
      <c r="I159" s="357"/>
      <c r="J159" s="456">
        <v>0.99880000000000002</v>
      </c>
      <c r="K159" s="358"/>
      <c r="L159" s="359"/>
      <c r="M159" s="12">
        <v>1</v>
      </c>
      <c r="N159" s="149"/>
      <c r="O159" s="150"/>
      <c r="P159" s="341">
        <v>9</v>
      </c>
      <c r="Q159" s="342">
        <v>8</v>
      </c>
      <c r="R159" s="333" t="s">
        <v>364</v>
      </c>
      <c r="S159" s="345">
        <v>0</v>
      </c>
      <c r="T159" s="343">
        <v>0</v>
      </c>
      <c r="U159" s="347">
        <v>1</v>
      </c>
      <c r="V159" s="239" t="s">
        <v>362</v>
      </c>
      <c r="W159" s="239"/>
      <c r="X159" s="155" t="s">
        <v>364</v>
      </c>
      <c r="Y159" s="182"/>
      <c r="Z159" s="182"/>
      <c r="AA159" s="182"/>
      <c r="AB159" s="182" t="s">
        <v>495</v>
      </c>
      <c r="AC159" s="182"/>
      <c r="AD159" s="299" t="s">
        <v>364</v>
      </c>
      <c r="AE159" s="302"/>
    </row>
    <row r="160" spans="1:31" ht="15" x14ac:dyDescent="0.25">
      <c r="A160" s="144" t="s">
        <v>165</v>
      </c>
      <c r="B160" s="350">
        <v>8103</v>
      </c>
      <c r="C160" s="151">
        <f t="shared" si="10"/>
        <v>10350</v>
      </c>
      <c r="D160" s="151">
        <f t="shared" si="11"/>
        <v>8103</v>
      </c>
      <c r="E160" s="352">
        <f t="shared" si="12"/>
        <v>1</v>
      </c>
      <c r="F160" s="355">
        <v>4</v>
      </c>
      <c r="G160" s="349">
        <v>3</v>
      </c>
      <c r="H160" s="357">
        <v>1</v>
      </c>
      <c r="I160" s="357"/>
      <c r="J160" s="456">
        <v>0.42299999999999999</v>
      </c>
      <c r="K160" s="358"/>
      <c r="L160" s="359"/>
      <c r="M160" s="12">
        <v>3</v>
      </c>
      <c r="N160" s="149">
        <v>1</v>
      </c>
      <c r="O160" s="150"/>
      <c r="P160" s="341">
        <v>20</v>
      </c>
      <c r="Q160" s="342">
        <v>19</v>
      </c>
      <c r="R160" s="333" t="s">
        <v>364</v>
      </c>
      <c r="S160" s="345">
        <v>0</v>
      </c>
      <c r="T160" s="343">
        <v>1</v>
      </c>
      <c r="U160" s="347">
        <v>0</v>
      </c>
      <c r="V160" s="239" t="s">
        <v>346</v>
      </c>
      <c r="W160" s="239" t="s">
        <v>495</v>
      </c>
      <c r="X160" s="155" t="s">
        <v>364</v>
      </c>
      <c r="Y160" s="182">
        <v>1</v>
      </c>
      <c r="Z160" s="291">
        <v>1</v>
      </c>
      <c r="AA160" s="182"/>
      <c r="AB160" s="182" t="s">
        <v>495</v>
      </c>
      <c r="AC160" s="182"/>
      <c r="AD160" s="299" t="s">
        <v>364</v>
      </c>
      <c r="AE160" s="305">
        <v>1</v>
      </c>
    </row>
    <row r="161" spans="1:31" ht="15" x14ac:dyDescent="0.25">
      <c r="A161" s="144" t="s">
        <v>166</v>
      </c>
      <c r="B161" s="350">
        <v>7293</v>
      </c>
      <c r="C161" s="151">
        <f t="shared" si="10"/>
        <v>3450</v>
      </c>
      <c r="D161" s="151">
        <f t="shared" si="11"/>
        <v>3450</v>
      </c>
      <c r="E161" s="352">
        <f t="shared" si="12"/>
        <v>0.47305635540929658</v>
      </c>
      <c r="F161" s="355">
        <v>4</v>
      </c>
      <c r="G161" s="349">
        <v>1</v>
      </c>
      <c r="H161" s="357">
        <v>1</v>
      </c>
      <c r="I161" s="357"/>
      <c r="J161" s="456">
        <v>0.46760000000000002</v>
      </c>
      <c r="K161" s="358"/>
      <c r="L161" s="359"/>
      <c r="M161" s="12">
        <v>1</v>
      </c>
      <c r="N161" s="149"/>
      <c r="O161" s="150"/>
      <c r="P161" s="341">
        <v>18</v>
      </c>
      <c r="Q161" s="342">
        <v>0</v>
      </c>
      <c r="R161" s="333" t="s">
        <v>364</v>
      </c>
      <c r="S161" s="345">
        <v>0</v>
      </c>
      <c r="T161" s="343">
        <v>0</v>
      </c>
      <c r="U161" s="347">
        <v>0</v>
      </c>
      <c r="V161" s="239" t="s">
        <v>343</v>
      </c>
      <c r="W161" s="239"/>
      <c r="X161" s="155" t="s">
        <v>364</v>
      </c>
      <c r="Y161" s="182"/>
      <c r="Z161" s="182"/>
      <c r="AA161" s="182"/>
      <c r="AB161" s="182" t="s">
        <v>495</v>
      </c>
      <c r="AC161" s="182"/>
      <c r="AD161" s="299" t="s">
        <v>364</v>
      </c>
      <c r="AE161" s="302"/>
    </row>
    <row r="162" spans="1:31" ht="15" x14ac:dyDescent="0.25">
      <c r="A162" s="144" t="s">
        <v>167</v>
      </c>
      <c r="B162" s="350">
        <v>25762</v>
      </c>
      <c r="C162" s="151">
        <f t="shared" si="10"/>
        <v>27600</v>
      </c>
      <c r="D162" s="151">
        <f t="shared" si="11"/>
        <v>25762</v>
      </c>
      <c r="E162" s="352">
        <f t="shared" si="12"/>
        <v>1</v>
      </c>
      <c r="F162" s="355">
        <v>12</v>
      </c>
      <c r="G162" s="349">
        <v>8</v>
      </c>
      <c r="H162" s="357">
        <v>6</v>
      </c>
      <c r="I162" s="357"/>
      <c r="J162" s="456">
        <v>0.79259999999999997</v>
      </c>
      <c r="K162" s="358"/>
      <c r="L162" s="359"/>
      <c r="M162" s="12">
        <v>6</v>
      </c>
      <c r="N162" s="149"/>
      <c r="O162" s="150"/>
      <c r="P162" s="341">
        <v>62</v>
      </c>
      <c r="Q162" s="342">
        <v>43</v>
      </c>
      <c r="R162" s="333" t="s">
        <v>364</v>
      </c>
      <c r="S162" s="345">
        <v>1</v>
      </c>
      <c r="T162" s="343">
        <v>0</v>
      </c>
      <c r="U162" s="347">
        <v>0</v>
      </c>
      <c r="V162" s="240" t="s">
        <v>435</v>
      </c>
      <c r="W162" s="239" t="s">
        <v>495</v>
      </c>
      <c r="X162" s="264" t="s">
        <v>4</v>
      </c>
      <c r="Y162" s="182"/>
      <c r="Z162" s="291">
        <v>2</v>
      </c>
      <c r="AA162" s="182">
        <v>1</v>
      </c>
      <c r="AB162" s="182" t="s">
        <v>495</v>
      </c>
      <c r="AC162" s="182"/>
      <c r="AD162" s="299" t="s">
        <v>364</v>
      </c>
      <c r="AE162" s="302"/>
    </row>
    <row r="163" spans="1:31" ht="15" x14ac:dyDescent="0.25">
      <c r="A163" s="144" t="s">
        <v>168</v>
      </c>
      <c r="B163" s="350">
        <v>1797</v>
      </c>
      <c r="C163" s="151">
        <f t="shared" si="10"/>
        <v>3450</v>
      </c>
      <c r="D163" s="151">
        <f t="shared" si="11"/>
        <v>1797</v>
      </c>
      <c r="E163" s="352">
        <f t="shared" si="12"/>
        <v>1</v>
      </c>
      <c r="F163" s="355">
        <v>1</v>
      </c>
      <c r="G163" s="349">
        <v>1</v>
      </c>
      <c r="H163" s="357">
        <v>1</v>
      </c>
      <c r="I163" s="357"/>
      <c r="J163" s="456">
        <v>1</v>
      </c>
      <c r="K163" s="358"/>
      <c r="L163" s="359"/>
      <c r="M163" s="12">
        <v>1</v>
      </c>
      <c r="N163" s="149"/>
      <c r="O163" s="150"/>
      <c r="P163" s="341">
        <v>5</v>
      </c>
      <c r="Q163" s="342">
        <v>7</v>
      </c>
      <c r="R163" s="332" t="s">
        <v>364</v>
      </c>
      <c r="S163" s="345">
        <v>0</v>
      </c>
      <c r="T163" s="343">
        <v>0</v>
      </c>
      <c r="U163" s="347">
        <v>1</v>
      </c>
      <c r="V163" s="277" t="s">
        <v>528</v>
      </c>
      <c r="W163" s="239" t="s">
        <v>495</v>
      </c>
      <c r="X163" s="155" t="s">
        <v>364</v>
      </c>
      <c r="Y163" s="182"/>
      <c r="Z163" s="291">
        <v>1</v>
      </c>
      <c r="AA163" s="182"/>
      <c r="AB163" s="182" t="s">
        <v>495</v>
      </c>
      <c r="AC163" s="182"/>
      <c r="AD163" s="299" t="s">
        <v>364</v>
      </c>
      <c r="AE163" s="302"/>
    </row>
    <row r="164" spans="1:31" ht="15" x14ac:dyDescent="0.25">
      <c r="A164" s="144" t="s">
        <v>169</v>
      </c>
      <c r="B164" s="350">
        <v>16916</v>
      </c>
      <c r="C164" s="151">
        <f t="shared" si="10"/>
        <v>20700</v>
      </c>
      <c r="D164" s="151">
        <f t="shared" si="11"/>
        <v>16916</v>
      </c>
      <c r="E164" s="352">
        <f t="shared" si="12"/>
        <v>1</v>
      </c>
      <c r="F164" s="355">
        <v>8</v>
      </c>
      <c r="G164" s="349">
        <v>6</v>
      </c>
      <c r="H164" s="357">
        <v>1</v>
      </c>
      <c r="I164" s="357"/>
      <c r="J164" s="456">
        <v>0.2014</v>
      </c>
      <c r="K164" s="358"/>
      <c r="L164" s="359"/>
      <c r="M164" s="12">
        <v>3</v>
      </c>
      <c r="N164" s="149"/>
      <c r="O164" s="150"/>
      <c r="P164" s="341">
        <v>41</v>
      </c>
      <c r="Q164" s="342">
        <v>24</v>
      </c>
      <c r="R164" s="332"/>
      <c r="S164" s="345">
        <v>0</v>
      </c>
      <c r="T164" s="343">
        <v>1</v>
      </c>
      <c r="U164" s="347">
        <v>0</v>
      </c>
      <c r="V164" s="239" t="s">
        <v>370</v>
      </c>
      <c r="W164" s="239"/>
      <c r="X164" s="155" t="s">
        <v>364</v>
      </c>
      <c r="Y164" s="182"/>
      <c r="Z164" s="182"/>
      <c r="AA164" s="182"/>
      <c r="AB164" s="182" t="s">
        <v>495</v>
      </c>
      <c r="AC164" s="182"/>
      <c r="AD164" s="299" t="s">
        <v>364</v>
      </c>
      <c r="AE164" s="302"/>
    </row>
    <row r="165" spans="1:31" ht="15" x14ac:dyDescent="0.25">
      <c r="A165" s="144" t="s">
        <v>170</v>
      </c>
      <c r="B165" s="350">
        <v>2520</v>
      </c>
      <c r="C165" s="151">
        <f t="shared" si="10"/>
        <v>6900</v>
      </c>
      <c r="D165" s="151">
        <f t="shared" si="11"/>
        <v>2520</v>
      </c>
      <c r="E165" s="352">
        <f t="shared" si="12"/>
        <v>1</v>
      </c>
      <c r="F165" s="355">
        <v>1</v>
      </c>
      <c r="G165" s="349">
        <v>2</v>
      </c>
      <c r="H165" s="357">
        <v>1</v>
      </c>
      <c r="I165" s="357"/>
      <c r="J165" s="456">
        <v>1</v>
      </c>
      <c r="K165" s="358"/>
      <c r="L165" s="359"/>
      <c r="M165" s="12">
        <v>1</v>
      </c>
      <c r="N165" s="149">
        <v>1</v>
      </c>
      <c r="O165" s="150">
        <v>1</v>
      </c>
      <c r="P165" s="341">
        <v>7</v>
      </c>
      <c r="Q165" s="342">
        <v>10</v>
      </c>
      <c r="R165" s="333" t="s">
        <v>364</v>
      </c>
      <c r="S165" s="345">
        <v>0</v>
      </c>
      <c r="T165" s="343">
        <v>0</v>
      </c>
      <c r="U165" s="347">
        <v>0</v>
      </c>
      <c r="V165" s="278" t="s">
        <v>533</v>
      </c>
      <c r="W165" s="239" t="s">
        <v>495</v>
      </c>
      <c r="X165" s="155" t="s">
        <v>364</v>
      </c>
      <c r="Y165" s="182">
        <v>1</v>
      </c>
      <c r="Z165" s="291">
        <v>1</v>
      </c>
      <c r="AA165" s="182"/>
      <c r="AB165" s="182" t="s">
        <v>495</v>
      </c>
      <c r="AC165" s="182"/>
      <c r="AD165" s="299" t="s">
        <v>364</v>
      </c>
      <c r="AE165" s="302"/>
    </row>
    <row r="166" spans="1:31" ht="15" x14ac:dyDescent="0.25">
      <c r="A166" s="144" t="s">
        <v>171</v>
      </c>
      <c r="B166" s="350">
        <v>7015</v>
      </c>
      <c r="C166" s="151">
        <f t="shared" si="10"/>
        <v>10350</v>
      </c>
      <c r="D166" s="151">
        <f t="shared" si="11"/>
        <v>7015</v>
      </c>
      <c r="E166" s="352">
        <f t="shared" si="12"/>
        <v>1</v>
      </c>
      <c r="F166" s="355">
        <v>4</v>
      </c>
      <c r="G166" s="349">
        <v>3</v>
      </c>
      <c r="H166" s="357">
        <v>1</v>
      </c>
      <c r="I166" s="357"/>
      <c r="J166" s="456">
        <v>0.49270000000000003</v>
      </c>
      <c r="K166" s="358"/>
      <c r="L166" s="359"/>
      <c r="M166" s="12">
        <v>3</v>
      </c>
      <c r="N166" s="149"/>
      <c r="O166" s="150"/>
      <c r="P166" s="341">
        <v>18</v>
      </c>
      <c r="Q166" s="342">
        <v>18</v>
      </c>
      <c r="R166" s="333" t="s">
        <v>364</v>
      </c>
      <c r="S166" s="345">
        <v>0</v>
      </c>
      <c r="T166" s="343">
        <v>1</v>
      </c>
      <c r="U166" s="347">
        <v>0</v>
      </c>
      <c r="V166" s="239" t="s">
        <v>343</v>
      </c>
      <c r="W166" s="239"/>
      <c r="X166" s="155" t="s">
        <v>364</v>
      </c>
      <c r="Y166" s="182"/>
      <c r="Z166" s="291">
        <v>1</v>
      </c>
      <c r="AA166" s="182"/>
      <c r="AB166" s="182" t="s">
        <v>495</v>
      </c>
      <c r="AC166" s="182"/>
      <c r="AD166" s="299" t="s">
        <v>364</v>
      </c>
      <c r="AE166" s="302"/>
    </row>
    <row r="167" spans="1:31" ht="15" x14ac:dyDescent="0.25">
      <c r="A167" s="144" t="s">
        <v>172</v>
      </c>
      <c r="B167" s="350">
        <v>2309</v>
      </c>
      <c r="C167" s="151">
        <f t="shared" si="10"/>
        <v>3450</v>
      </c>
      <c r="D167" s="151">
        <f t="shared" si="11"/>
        <v>2309</v>
      </c>
      <c r="E167" s="352">
        <f t="shared" si="12"/>
        <v>1</v>
      </c>
      <c r="F167" s="355">
        <v>1</v>
      </c>
      <c r="G167" s="349">
        <v>1</v>
      </c>
      <c r="H167" s="357">
        <v>1</v>
      </c>
      <c r="I167" s="357"/>
      <c r="J167" s="456">
        <v>1</v>
      </c>
      <c r="K167" s="358"/>
      <c r="L167" s="359"/>
      <c r="M167" s="12">
        <v>1</v>
      </c>
      <c r="N167" s="149"/>
      <c r="O167" s="150"/>
      <c r="P167" s="341">
        <v>6</v>
      </c>
      <c r="Q167" s="342">
        <v>6</v>
      </c>
      <c r="R167" s="333" t="s">
        <v>364</v>
      </c>
      <c r="S167" s="345">
        <v>0</v>
      </c>
      <c r="T167" s="343">
        <v>0</v>
      </c>
      <c r="U167" s="347">
        <v>1</v>
      </c>
      <c r="V167" s="239" t="s">
        <v>366</v>
      </c>
      <c r="W167" s="239"/>
      <c r="X167" s="155" t="s">
        <v>364</v>
      </c>
      <c r="Y167" s="182"/>
      <c r="Z167" s="291">
        <v>2</v>
      </c>
      <c r="AA167" s="182"/>
      <c r="AB167" s="182" t="s">
        <v>495</v>
      </c>
      <c r="AC167" s="182"/>
      <c r="AD167" s="299" t="s">
        <v>364</v>
      </c>
      <c r="AE167" s="302"/>
    </row>
    <row r="168" spans="1:31" ht="15" x14ac:dyDescent="0.25">
      <c r="A168" s="144" t="s">
        <v>173</v>
      </c>
      <c r="B168" s="350">
        <v>4209</v>
      </c>
      <c r="C168" s="151">
        <f t="shared" si="10"/>
        <v>6900</v>
      </c>
      <c r="D168" s="151">
        <f t="shared" si="11"/>
        <v>4209</v>
      </c>
      <c r="E168" s="352">
        <f t="shared" si="12"/>
        <v>1</v>
      </c>
      <c r="F168" s="355">
        <v>2</v>
      </c>
      <c r="G168" s="349">
        <v>2</v>
      </c>
      <c r="H168" s="357">
        <v>0</v>
      </c>
      <c r="I168" s="357"/>
      <c r="J168" s="456">
        <v>0</v>
      </c>
      <c r="K168" s="358"/>
      <c r="L168" s="357"/>
      <c r="M168" s="12">
        <v>2</v>
      </c>
      <c r="N168" s="149"/>
      <c r="O168" s="150"/>
      <c r="P168" s="341">
        <v>10</v>
      </c>
      <c r="Q168" s="342">
        <v>7</v>
      </c>
      <c r="R168" s="333" t="s">
        <v>364</v>
      </c>
      <c r="S168" s="345">
        <v>0</v>
      </c>
      <c r="T168" s="343">
        <v>0</v>
      </c>
      <c r="U168" s="347">
        <v>1</v>
      </c>
      <c r="V168" s="239" t="s">
        <v>348</v>
      </c>
      <c r="W168" s="239" t="s">
        <v>495</v>
      </c>
      <c r="X168" s="155" t="s">
        <v>364</v>
      </c>
      <c r="Y168" s="182"/>
      <c r="Z168" s="182"/>
      <c r="AA168" s="182"/>
      <c r="AB168" s="182" t="s">
        <v>495</v>
      </c>
      <c r="AC168" s="182"/>
      <c r="AD168" s="299" t="s">
        <v>364</v>
      </c>
      <c r="AE168" s="302"/>
    </row>
    <row r="169" spans="1:31" ht="15" x14ac:dyDescent="0.25">
      <c r="A169" s="144" t="s">
        <v>174</v>
      </c>
      <c r="B169" s="350">
        <v>11742</v>
      </c>
      <c r="C169" s="151">
        <f t="shared" si="10"/>
        <v>13800</v>
      </c>
      <c r="D169" s="151">
        <f t="shared" si="11"/>
        <v>11742</v>
      </c>
      <c r="E169" s="352">
        <f t="shared" si="12"/>
        <v>1</v>
      </c>
      <c r="F169" s="355">
        <v>6</v>
      </c>
      <c r="G169" s="349">
        <v>4</v>
      </c>
      <c r="H169" s="357">
        <v>3</v>
      </c>
      <c r="I169" s="357"/>
      <c r="J169" s="456">
        <v>0.87050000000000005</v>
      </c>
      <c r="K169" s="358"/>
      <c r="L169" s="359"/>
      <c r="M169" s="12">
        <v>3</v>
      </c>
      <c r="N169" s="149"/>
      <c r="O169" s="150"/>
      <c r="P169" s="341">
        <v>28</v>
      </c>
      <c r="Q169" s="342">
        <v>26</v>
      </c>
      <c r="R169" s="333" t="s">
        <v>364</v>
      </c>
      <c r="S169" s="345">
        <v>0</v>
      </c>
      <c r="T169" s="343">
        <v>1</v>
      </c>
      <c r="U169" s="347">
        <v>0</v>
      </c>
      <c r="V169" s="239" t="s">
        <v>365</v>
      </c>
      <c r="W169" s="239" t="s">
        <v>495</v>
      </c>
      <c r="X169" s="265" t="s">
        <v>309</v>
      </c>
      <c r="Y169" s="182"/>
      <c r="Z169" s="182"/>
      <c r="AA169" s="182"/>
      <c r="AB169" s="182" t="s">
        <v>495</v>
      </c>
      <c r="AC169" s="182"/>
      <c r="AD169" s="296">
        <v>15</v>
      </c>
      <c r="AE169" s="302"/>
    </row>
    <row r="170" spans="1:31" ht="15" x14ac:dyDescent="0.25">
      <c r="A170" s="144" t="s">
        <v>175</v>
      </c>
      <c r="B170" s="350">
        <v>9866</v>
      </c>
      <c r="C170" s="151">
        <f t="shared" si="10"/>
        <v>13800</v>
      </c>
      <c r="D170" s="151">
        <f t="shared" si="11"/>
        <v>9866</v>
      </c>
      <c r="E170" s="352">
        <f t="shared" si="12"/>
        <v>1</v>
      </c>
      <c r="F170" s="355">
        <v>5</v>
      </c>
      <c r="G170" s="349">
        <v>4</v>
      </c>
      <c r="H170" s="357">
        <v>4</v>
      </c>
      <c r="I170" s="357"/>
      <c r="J170" s="456">
        <v>1</v>
      </c>
      <c r="K170" s="358"/>
      <c r="L170" s="359"/>
      <c r="M170" s="12">
        <v>4</v>
      </c>
      <c r="N170" s="149">
        <v>1</v>
      </c>
      <c r="O170" s="150">
        <v>1</v>
      </c>
      <c r="P170" s="341">
        <v>24</v>
      </c>
      <c r="Q170" s="342">
        <v>24</v>
      </c>
      <c r="R170" s="333" t="s">
        <v>364</v>
      </c>
      <c r="S170" s="345">
        <v>0</v>
      </c>
      <c r="T170" s="343">
        <v>1</v>
      </c>
      <c r="U170" s="347">
        <v>0</v>
      </c>
      <c r="V170" s="239"/>
      <c r="W170" s="239"/>
      <c r="X170" s="155" t="s">
        <v>364</v>
      </c>
      <c r="Y170" s="182">
        <v>1</v>
      </c>
      <c r="Z170" s="291">
        <v>4</v>
      </c>
      <c r="AA170" s="182"/>
      <c r="AB170" s="182" t="s">
        <v>495</v>
      </c>
      <c r="AC170" s="182"/>
      <c r="AD170" s="299" t="s">
        <v>364</v>
      </c>
      <c r="AE170" s="302"/>
    </row>
    <row r="171" spans="1:31" ht="15" x14ac:dyDescent="0.25">
      <c r="A171" s="144" t="s">
        <v>176</v>
      </c>
      <c r="B171" s="350">
        <v>8275</v>
      </c>
      <c r="C171" s="151">
        <f t="shared" si="10"/>
        <v>13800</v>
      </c>
      <c r="D171" s="151">
        <f t="shared" si="11"/>
        <v>8275</v>
      </c>
      <c r="E171" s="352">
        <f t="shared" si="12"/>
        <v>1</v>
      </c>
      <c r="F171" s="355">
        <v>4</v>
      </c>
      <c r="G171" s="349">
        <v>4</v>
      </c>
      <c r="H171" s="357">
        <v>1</v>
      </c>
      <c r="I171" s="357"/>
      <c r="J171" s="456">
        <v>0.41720000000000002</v>
      </c>
      <c r="K171" s="358"/>
      <c r="L171" s="359"/>
      <c r="M171" s="12">
        <v>1</v>
      </c>
      <c r="N171" s="149">
        <v>1</v>
      </c>
      <c r="O171" s="150">
        <v>1</v>
      </c>
      <c r="P171" s="341">
        <v>21</v>
      </c>
      <c r="Q171" s="342">
        <v>21</v>
      </c>
      <c r="R171" s="333" t="s">
        <v>364</v>
      </c>
      <c r="S171" s="345">
        <v>0</v>
      </c>
      <c r="T171" s="343">
        <v>1</v>
      </c>
      <c r="U171" s="347">
        <v>0</v>
      </c>
      <c r="V171" s="239" t="s">
        <v>360</v>
      </c>
      <c r="W171" s="239" t="s">
        <v>495</v>
      </c>
      <c r="X171" s="265" t="s">
        <v>309</v>
      </c>
      <c r="Y171" s="182"/>
      <c r="Z171" s="182"/>
      <c r="AA171" s="182"/>
      <c r="AB171" s="182" t="s">
        <v>495</v>
      </c>
      <c r="AC171" s="182"/>
      <c r="AD171" s="299" t="s">
        <v>364</v>
      </c>
      <c r="AE171" s="302"/>
    </row>
    <row r="172" spans="1:31" ht="15" x14ac:dyDescent="0.25">
      <c r="A172" s="144" t="s">
        <v>177</v>
      </c>
      <c r="B172" s="350">
        <v>17796</v>
      </c>
      <c r="C172" s="151">
        <f t="shared" si="10"/>
        <v>24150</v>
      </c>
      <c r="D172" s="151">
        <f t="shared" si="11"/>
        <v>17796</v>
      </c>
      <c r="E172" s="352">
        <f t="shared" si="12"/>
        <v>1</v>
      </c>
      <c r="F172" s="355">
        <v>9</v>
      </c>
      <c r="G172" s="349">
        <v>7</v>
      </c>
      <c r="H172" s="357">
        <v>3</v>
      </c>
      <c r="I172" s="357"/>
      <c r="J172" s="456">
        <v>0.5766</v>
      </c>
      <c r="K172" s="358"/>
      <c r="L172" s="359"/>
      <c r="M172" s="12">
        <v>6</v>
      </c>
      <c r="N172" s="149"/>
      <c r="O172" s="150"/>
      <c r="P172" s="341">
        <v>43</v>
      </c>
      <c r="Q172" s="342">
        <v>30</v>
      </c>
      <c r="R172" s="333" t="s">
        <v>364</v>
      </c>
      <c r="S172" s="345">
        <v>1</v>
      </c>
      <c r="T172" s="343">
        <v>0</v>
      </c>
      <c r="U172" s="347">
        <v>0</v>
      </c>
      <c r="V172" s="239" t="s">
        <v>345</v>
      </c>
      <c r="W172" s="239"/>
      <c r="X172" s="264" t="s">
        <v>4</v>
      </c>
      <c r="Y172" s="182"/>
      <c r="Z172" s="182"/>
      <c r="AA172" s="182"/>
      <c r="AB172" s="182" t="s">
        <v>495</v>
      </c>
      <c r="AC172" s="182"/>
      <c r="AD172" s="296" t="s">
        <v>364</v>
      </c>
      <c r="AE172" s="302"/>
    </row>
    <row r="173" spans="1:31" ht="15" x14ac:dyDescent="0.25">
      <c r="A173" s="144" t="s">
        <v>178</v>
      </c>
      <c r="B173" s="350">
        <v>2893</v>
      </c>
      <c r="C173" s="151">
        <f t="shared" si="10"/>
        <v>3450</v>
      </c>
      <c r="D173" s="151">
        <f t="shared" si="11"/>
        <v>2893</v>
      </c>
      <c r="E173" s="352">
        <f t="shared" si="12"/>
        <v>1</v>
      </c>
      <c r="F173" s="355">
        <v>1</v>
      </c>
      <c r="G173" s="349">
        <v>1</v>
      </c>
      <c r="H173" s="357">
        <v>1</v>
      </c>
      <c r="I173" s="357"/>
      <c r="J173" s="456">
        <v>1</v>
      </c>
      <c r="K173" s="358"/>
      <c r="L173" s="359"/>
      <c r="M173" s="12">
        <v>1</v>
      </c>
      <c r="N173" s="149"/>
      <c r="O173" s="150"/>
      <c r="P173" s="341">
        <v>7</v>
      </c>
      <c r="Q173" s="342">
        <v>0</v>
      </c>
      <c r="R173" s="333" t="s">
        <v>364</v>
      </c>
      <c r="S173" s="345">
        <v>0</v>
      </c>
      <c r="T173" s="343">
        <v>0</v>
      </c>
      <c r="U173" s="347">
        <v>0</v>
      </c>
      <c r="V173" s="239" t="s">
        <v>343</v>
      </c>
      <c r="W173" s="239"/>
      <c r="X173" s="155" t="s">
        <v>364</v>
      </c>
      <c r="Y173" s="182"/>
      <c r="Z173" s="182"/>
      <c r="AA173" s="182"/>
      <c r="AB173" s="182" t="s">
        <v>495</v>
      </c>
      <c r="AC173" s="182"/>
      <c r="AD173" s="299" t="s">
        <v>364</v>
      </c>
      <c r="AE173" s="302"/>
    </row>
    <row r="174" spans="1:31" ht="15" x14ac:dyDescent="0.25">
      <c r="A174" s="144" t="s">
        <v>179</v>
      </c>
      <c r="B174" s="350">
        <v>81475</v>
      </c>
      <c r="C174" s="151">
        <f t="shared" si="10"/>
        <v>44850</v>
      </c>
      <c r="D174" s="151">
        <f t="shared" si="11"/>
        <v>44850</v>
      </c>
      <c r="E174" s="352">
        <f t="shared" si="12"/>
        <v>0.55047560601411472</v>
      </c>
      <c r="F174" s="355">
        <v>37</v>
      </c>
      <c r="G174" s="349">
        <v>13</v>
      </c>
      <c r="H174" s="357">
        <v>14</v>
      </c>
      <c r="I174" s="357"/>
      <c r="J174" s="456">
        <v>0.57750000000000001</v>
      </c>
      <c r="K174" s="358"/>
      <c r="L174" s="359"/>
      <c r="M174" s="12">
        <v>12</v>
      </c>
      <c r="N174" s="149"/>
      <c r="O174" s="150"/>
      <c r="P174" s="341">
        <v>187</v>
      </c>
      <c r="Q174" s="342">
        <v>59</v>
      </c>
      <c r="R174" s="333" t="s">
        <v>364</v>
      </c>
      <c r="S174" s="345">
        <v>1</v>
      </c>
      <c r="T174" s="343">
        <v>0</v>
      </c>
      <c r="U174" s="347">
        <v>0</v>
      </c>
      <c r="V174" s="240" t="s">
        <v>436</v>
      </c>
      <c r="W174" s="239"/>
      <c r="X174" s="264" t="s">
        <v>4</v>
      </c>
      <c r="Y174" s="182">
        <v>1</v>
      </c>
      <c r="Z174" s="291">
        <v>4</v>
      </c>
      <c r="AA174" s="182"/>
      <c r="AB174" s="182" t="s">
        <v>495</v>
      </c>
      <c r="AC174" s="182"/>
      <c r="AD174" s="299" t="s">
        <v>364</v>
      </c>
      <c r="AE174" s="302"/>
    </row>
    <row r="175" spans="1:31" ht="15" x14ac:dyDescent="0.25">
      <c r="A175" s="144" t="s">
        <v>180</v>
      </c>
      <c r="B175" s="350">
        <v>5019</v>
      </c>
      <c r="C175" s="151">
        <f t="shared" si="10"/>
        <v>6900</v>
      </c>
      <c r="D175" s="151">
        <f t="shared" si="11"/>
        <v>5019</v>
      </c>
      <c r="E175" s="352">
        <f t="shared" si="12"/>
        <v>1</v>
      </c>
      <c r="F175" s="355">
        <v>2</v>
      </c>
      <c r="G175" s="349">
        <v>2</v>
      </c>
      <c r="H175" s="357">
        <v>1</v>
      </c>
      <c r="I175" s="357"/>
      <c r="J175" s="456">
        <v>0.67749999999999999</v>
      </c>
      <c r="K175" s="358"/>
      <c r="L175" s="359"/>
      <c r="M175" s="12">
        <v>1</v>
      </c>
      <c r="N175" s="149"/>
      <c r="O175" s="150"/>
      <c r="P175" s="341">
        <v>12</v>
      </c>
      <c r="Q175" s="342">
        <v>9</v>
      </c>
      <c r="R175" s="333" t="s">
        <v>364</v>
      </c>
      <c r="S175" s="345">
        <v>0</v>
      </c>
      <c r="T175" s="343">
        <v>0</v>
      </c>
      <c r="U175" s="347">
        <v>1</v>
      </c>
      <c r="V175" s="239" t="s">
        <v>334</v>
      </c>
      <c r="W175" s="239" t="s">
        <v>495</v>
      </c>
      <c r="X175" s="155" t="s">
        <v>364</v>
      </c>
      <c r="Y175" s="181">
        <v>1</v>
      </c>
      <c r="Z175" s="290">
        <v>1</v>
      </c>
      <c r="AA175" s="181"/>
      <c r="AB175" s="181" t="s">
        <v>495</v>
      </c>
      <c r="AC175" s="181"/>
      <c r="AD175" s="299" t="s">
        <v>364</v>
      </c>
      <c r="AE175" s="302"/>
    </row>
    <row r="176" spans="1:31" ht="15" x14ac:dyDescent="0.25">
      <c r="A176" s="144" t="s">
        <v>181</v>
      </c>
      <c r="B176" s="350">
        <v>4331</v>
      </c>
      <c r="C176" s="151">
        <f t="shared" si="10"/>
        <v>6900</v>
      </c>
      <c r="D176" s="151">
        <f t="shared" si="11"/>
        <v>4331</v>
      </c>
      <c r="E176" s="352">
        <f t="shared" si="12"/>
        <v>1</v>
      </c>
      <c r="F176" s="355">
        <v>2</v>
      </c>
      <c r="G176" s="349">
        <v>2</v>
      </c>
      <c r="H176" s="357">
        <v>1</v>
      </c>
      <c r="I176" s="357"/>
      <c r="J176" s="456">
        <v>0.79690000000000005</v>
      </c>
      <c r="K176" s="358"/>
      <c r="L176" s="359"/>
      <c r="M176" s="12">
        <v>2</v>
      </c>
      <c r="N176" s="149"/>
      <c r="O176" s="150"/>
      <c r="P176" s="341">
        <v>11</v>
      </c>
      <c r="Q176" s="342">
        <v>12</v>
      </c>
      <c r="R176" s="332" t="s">
        <v>364</v>
      </c>
      <c r="S176" s="345">
        <v>0</v>
      </c>
      <c r="T176" s="343">
        <v>0</v>
      </c>
      <c r="U176" s="347">
        <v>1</v>
      </c>
      <c r="V176" s="239" t="s">
        <v>334</v>
      </c>
      <c r="W176" s="239" t="s">
        <v>495</v>
      </c>
      <c r="X176" s="155" t="s">
        <v>364</v>
      </c>
      <c r="Y176" s="182"/>
      <c r="Z176" s="182"/>
      <c r="AA176" s="182"/>
      <c r="AB176" s="182" t="s">
        <v>495</v>
      </c>
      <c r="AC176" s="182"/>
      <c r="AD176" s="299" t="s">
        <v>364</v>
      </c>
      <c r="AE176" s="302"/>
    </row>
    <row r="177" spans="1:31" ht="15" x14ac:dyDescent="0.25">
      <c r="A177" s="144" t="s">
        <v>182</v>
      </c>
      <c r="B177" s="350">
        <v>14549</v>
      </c>
      <c r="C177" s="151">
        <f t="shared" si="10"/>
        <v>24150</v>
      </c>
      <c r="D177" s="151">
        <f t="shared" si="11"/>
        <v>14549</v>
      </c>
      <c r="E177" s="352">
        <f t="shared" si="12"/>
        <v>1</v>
      </c>
      <c r="F177" s="355">
        <v>7</v>
      </c>
      <c r="G177" s="349">
        <v>7</v>
      </c>
      <c r="H177" s="357">
        <v>5</v>
      </c>
      <c r="I177" s="357"/>
      <c r="J177" s="456">
        <v>1</v>
      </c>
      <c r="K177" s="358"/>
      <c r="L177" s="359"/>
      <c r="M177" s="12">
        <v>4</v>
      </c>
      <c r="N177" s="149"/>
      <c r="O177" s="150"/>
      <c r="P177" s="341">
        <v>35</v>
      </c>
      <c r="Q177" s="342">
        <v>27</v>
      </c>
      <c r="R177" s="332" t="s">
        <v>364</v>
      </c>
      <c r="S177" s="345">
        <v>1</v>
      </c>
      <c r="T177" s="343">
        <v>0</v>
      </c>
      <c r="U177" s="347">
        <v>0</v>
      </c>
      <c r="V177" s="279" t="s">
        <v>574</v>
      </c>
      <c r="W177" s="239" t="s">
        <v>495</v>
      </c>
      <c r="X177" s="155" t="s">
        <v>364</v>
      </c>
      <c r="Y177" s="182"/>
      <c r="Z177" s="182"/>
      <c r="AA177" s="182"/>
      <c r="AB177" s="182" t="s">
        <v>495</v>
      </c>
      <c r="AC177" s="182"/>
      <c r="AD177" s="299" t="s">
        <v>364</v>
      </c>
      <c r="AE177" s="302"/>
    </row>
    <row r="178" spans="1:31" ht="15" x14ac:dyDescent="0.25">
      <c r="A178" s="144" t="s">
        <v>183</v>
      </c>
      <c r="B178" s="350">
        <v>15166</v>
      </c>
      <c r="C178" s="151">
        <f t="shared" si="10"/>
        <v>17250</v>
      </c>
      <c r="D178" s="151">
        <f t="shared" si="11"/>
        <v>15166</v>
      </c>
      <c r="E178" s="352">
        <f t="shared" si="12"/>
        <v>1</v>
      </c>
      <c r="F178" s="355">
        <v>7</v>
      </c>
      <c r="G178" s="349">
        <v>5</v>
      </c>
      <c r="H178" s="357">
        <v>5</v>
      </c>
      <c r="I178" s="357"/>
      <c r="J178" s="456">
        <v>1</v>
      </c>
      <c r="K178" s="358"/>
      <c r="L178" s="359"/>
      <c r="M178" s="12">
        <v>5</v>
      </c>
      <c r="N178" s="149"/>
      <c r="O178" s="150"/>
      <c r="P178" s="341">
        <v>37</v>
      </c>
      <c r="Q178" s="342">
        <v>34</v>
      </c>
      <c r="R178" s="332" t="s">
        <v>364</v>
      </c>
      <c r="S178" s="345">
        <v>1</v>
      </c>
      <c r="T178" s="343">
        <v>0</v>
      </c>
      <c r="U178" s="347">
        <v>0</v>
      </c>
      <c r="V178" s="239" t="s">
        <v>355</v>
      </c>
      <c r="W178" s="239"/>
      <c r="X178" s="155" t="s">
        <v>10</v>
      </c>
      <c r="Y178" s="182"/>
      <c r="Z178" s="182"/>
      <c r="AA178" s="182"/>
      <c r="AB178" s="182" t="s">
        <v>495</v>
      </c>
      <c r="AC178" s="182"/>
      <c r="AD178" s="299" t="s">
        <v>364</v>
      </c>
      <c r="AE178" s="302"/>
    </row>
    <row r="179" spans="1:31" ht="15" x14ac:dyDescent="0.25">
      <c r="A179" s="144" t="s">
        <v>184</v>
      </c>
      <c r="B179" s="350">
        <v>2442</v>
      </c>
      <c r="C179" s="151">
        <f t="shared" si="10"/>
        <v>3450</v>
      </c>
      <c r="D179" s="151">
        <f t="shared" si="11"/>
        <v>2442</v>
      </c>
      <c r="E179" s="352">
        <f t="shared" si="12"/>
        <v>1</v>
      </c>
      <c r="F179" s="355">
        <v>1</v>
      </c>
      <c r="G179" s="349">
        <v>1</v>
      </c>
      <c r="H179" s="357">
        <v>0</v>
      </c>
      <c r="I179" s="357"/>
      <c r="J179" s="456">
        <v>0</v>
      </c>
      <c r="K179" s="358"/>
      <c r="L179" s="359"/>
      <c r="M179" s="12">
        <v>1</v>
      </c>
      <c r="N179" s="149"/>
      <c r="O179" s="150"/>
      <c r="P179" s="341">
        <v>6</v>
      </c>
      <c r="Q179" s="342">
        <v>6</v>
      </c>
      <c r="R179" s="333" t="s">
        <v>364</v>
      </c>
      <c r="S179" s="345">
        <v>0</v>
      </c>
      <c r="T179" s="343">
        <v>0</v>
      </c>
      <c r="U179" s="347">
        <v>1</v>
      </c>
      <c r="V179" s="239" t="s">
        <v>369</v>
      </c>
      <c r="W179" s="239"/>
      <c r="X179" s="155" t="s">
        <v>364</v>
      </c>
      <c r="Y179" s="182">
        <v>1</v>
      </c>
      <c r="Z179" s="291">
        <v>1</v>
      </c>
      <c r="AA179" s="182"/>
      <c r="AB179" s="182" t="s">
        <v>495</v>
      </c>
      <c r="AC179" s="182"/>
      <c r="AD179" s="299" t="s">
        <v>364</v>
      </c>
      <c r="AE179" s="302"/>
    </row>
    <row r="180" spans="1:31" ht="15" x14ac:dyDescent="0.25">
      <c r="A180" s="144" t="s">
        <v>185</v>
      </c>
      <c r="B180" s="350">
        <v>22912</v>
      </c>
      <c r="C180" s="151">
        <f t="shared" si="10"/>
        <v>31050</v>
      </c>
      <c r="D180" s="151">
        <f t="shared" si="11"/>
        <v>22912</v>
      </c>
      <c r="E180" s="352">
        <f t="shared" si="12"/>
        <v>1</v>
      </c>
      <c r="F180" s="355">
        <v>11</v>
      </c>
      <c r="G180" s="349">
        <v>9</v>
      </c>
      <c r="H180" s="357">
        <v>8</v>
      </c>
      <c r="I180" s="357"/>
      <c r="J180" s="456">
        <v>1</v>
      </c>
      <c r="K180" s="358"/>
      <c r="L180" s="359"/>
      <c r="M180" s="12">
        <v>8</v>
      </c>
      <c r="N180" s="149"/>
      <c r="O180" s="150"/>
      <c r="P180" s="341">
        <v>56</v>
      </c>
      <c r="Q180" s="342">
        <v>50</v>
      </c>
      <c r="R180" s="333" t="s">
        <v>364</v>
      </c>
      <c r="S180" s="345">
        <v>1</v>
      </c>
      <c r="T180" s="343">
        <v>0</v>
      </c>
      <c r="U180" s="347">
        <v>0</v>
      </c>
      <c r="V180" s="277" t="s">
        <v>532</v>
      </c>
      <c r="W180" s="239"/>
      <c r="X180" s="264" t="s">
        <v>4</v>
      </c>
      <c r="Y180" s="182"/>
      <c r="Z180" s="182"/>
      <c r="AA180" s="182"/>
      <c r="AB180" s="182" t="s">
        <v>495</v>
      </c>
      <c r="AC180" s="182"/>
      <c r="AD180" s="299" t="s">
        <v>364</v>
      </c>
      <c r="AE180" s="302"/>
    </row>
    <row r="181" spans="1:31" ht="15" x14ac:dyDescent="0.25">
      <c r="A181" s="144" t="s">
        <v>186</v>
      </c>
      <c r="B181" s="350">
        <v>18744</v>
      </c>
      <c r="C181" s="151">
        <f t="shared" si="10"/>
        <v>17250</v>
      </c>
      <c r="D181" s="151">
        <f t="shared" si="11"/>
        <v>17250</v>
      </c>
      <c r="E181" s="352">
        <f t="shared" si="12"/>
        <v>0.92029449423815624</v>
      </c>
      <c r="F181" s="355">
        <v>9</v>
      </c>
      <c r="G181" s="349">
        <v>5</v>
      </c>
      <c r="H181" s="357">
        <v>4</v>
      </c>
      <c r="I181" s="357"/>
      <c r="J181" s="456">
        <v>0.72719999999999996</v>
      </c>
      <c r="K181" s="358"/>
      <c r="L181" s="359"/>
      <c r="M181" s="12">
        <v>5</v>
      </c>
      <c r="N181" s="149"/>
      <c r="O181" s="150"/>
      <c r="P181" s="341">
        <v>45</v>
      </c>
      <c r="Q181" s="342">
        <v>30</v>
      </c>
      <c r="R181" s="333" t="s">
        <v>364</v>
      </c>
      <c r="S181" s="345">
        <v>1</v>
      </c>
      <c r="T181" s="343">
        <v>0</v>
      </c>
      <c r="U181" s="347">
        <v>0</v>
      </c>
      <c r="V181" s="239" t="s">
        <v>339</v>
      </c>
      <c r="W181" s="239"/>
      <c r="X181" s="155" t="s">
        <v>364</v>
      </c>
      <c r="Y181" s="182"/>
      <c r="Z181" s="182"/>
      <c r="AA181" s="182"/>
      <c r="AB181" s="182" t="s">
        <v>495</v>
      </c>
      <c r="AC181" s="182"/>
      <c r="AD181" s="299" t="s">
        <v>364</v>
      </c>
      <c r="AE181" s="302"/>
    </row>
    <row r="182" spans="1:31" ht="15" x14ac:dyDescent="0.25">
      <c r="A182" s="144" t="s">
        <v>187</v>
      </c>
      <c r="B182" s="350">
        <v>7295</v>
      </c>
      <c r="C182" s="151">
        <f t="shared" si="10"/>
        <v>6900</v>
      </c>
      <c r="D182" s="151">
        <f t="shared" si="11"/>
        <v>6900</v>
      </c>
      <c r="E182" s="352">
        <f t="shared" si="12"/>
        <v>0.94585332419465384</v>
      </c>
      <c r="F182" s="355">
        <v>4</v>
      </c>
      <c r="G182" s="349">
        <v>2</v>
      </c>
      <c r="H182" s="357">
        <v>2</v>
      </c>
      <c r="I182" s="357"/>
      <c r="J182" s="456">
        <v>0.94879999999999998</v>
      </c>
      <c r="K182" s="358"/>
      <c r="L182" s="359"/>
      <c r="M182" s="12">
        <v>1</v>
      </c>
      <c r="N182" s="149"/>
      <c r="O182" s="150"/>
      <c r="P182" s="341">
        <v>18</v>
      </c>
      <c r="Q182" s="342">
        <v>5</v>
      </c>
      <c r="R182" s="333" t="s">
        <v>364</v>
      </c>
      <c r="S182" s="345">
        <v>0</v>
      </c>
      <c r="T182" s="343">
        <v>0</v>
      </c>
      <c r="U182" s="347">
        <v>0</v>
      </c>
      <c r="V182" s="239" t="s">
        <v>364</v>
      </c>
      <c r="W182" s="239"/>
      <c r="X182" s="265" t="s">
        <v>309</v>
      </c>
      <c r="Y182" s="182">
        <v>1</v>
      </c>
      <c r="Z182" s="182"/>
      <c r="AA182" s="182"/>
      <c r="AB182" s="182" t="s">
        <v>495</v>
      </c>
      <c r="AC182" s="182"/>
      <c r="AD182" s="299" t="s">
        <v>364</v>
      </c>
      <c r="AE182" s="302"/>
    </row>
    <row r="183" spans="1:31" ht="15" x14ac:dyDescent="0.25">
      <c r="A183" s="144" t="s">
        <v>188</v>
      </c>
      <c r="B183" s="350">
        <v>2217</v>
      </c>
      <c r="C183" s="151">
        <f t="shared" si="10"/>
        <v>3450</v>
      </c>
      <c r="D183" s="151">
        <f t="shared" si="11"/>
        <v>2217</v>
      </c>
      <c r="E183" s="352">
        <f t="shared" si="12"/>
        <v>1</v>
      </c>
      <c r="F183" s="355">
        <v>1</v>
      </c>
      <c r="G183" s="349">
        <v>1</v>
      </c>
      <c r="H183" s="357">
        <v>1</v>
      </c>
      <c r="I183" s="357"/>
      <c r="J183" s="456">
        <v>1</v>
      </c>
      <c r="K183" s="358"/>
      <c r="L183" s="359"/>
      <c r="M183" s="12">
        <v>1</v>
      </c>
      <c r="N183" s="149"/>
      <c r="O183" s="150"/>
      <c r="P183" s="341">
        <v>6</v>
      </c>
      <c r="Q183" s="342">
        <v>4</v>
      </c>
      <c r="R183" s="333" t="s">
        <v>364</v>
      </c>
      <c r="S183" s="345">
        <v>0</v>
      </c>
      <c r="T183" s="343">
        <v>0</v>
      </c>
      <c r="U183" s="347">
        <v>1</v>
      </c>
      <c r="V183" s="277" t="s">
        <v>528</v>
      </c>
      <c r="W183" s="239"/>
      <c r="X183" s="155" t="s">
        <v>364</v>
      </c>
      <c r="Y183" s="182"/>
      <c r="Z183" s="182"/>
      <c r="AA183" s="182"/>
      <c r="AB183" s="182" t="s">
        <v>495</v>
      </c>
      <c r="AC183" s="182"/>
      <c r="AD183" s="299" t="s">
        <v>364</v>
      </c>
      <c r="AE183" s="302"/>
    </row>
    <row r="184" spans="1:31" ht="15" x14ac:dyDescent="0.25">
      <c r="A184" s="144" t="s">
        <v>189</v>
      </c>
      <c r="B184" s="350">
        <v>1505</v>
      </c>
      <c r="C184" s="151">
        <f t="shared" si="10"/>
        <v>3450</v>
      </c>
      <c r="D184" s="151">
        <f t="shared" si="11"/>
        <v>1505</v>
      </c>
      <c r="E184" s="352">
        <f t="shared" si="12"/>
        <v>1</v>
      </c>
      <c r="F184" s="355">
        <v>1</v>
      </c>
      <c r="G184" s="349">
        <v>1</v>
      </c>
      <c r="H184" s="357">
        <v>1</v>
      </c>
      <c r="I184" s="357"/>
      <c r="J184" s="456">
        <v>1</v>
      </c>
      <c r="K184" s="358"/>
      <c r="L184" s="359"/>
      <c r="M184" s="12">
        <v>1</v>
      </c>
      <c r="N184" s="149"/>
      <c r="O184" s="150"/>
      <c r="P184" s="341">
        <v>4</v>
      </c>
      <c r="Q184" s="342">
        <v>5</v>
      </c>
      <c r="R184" s="333" t="s">
        <v>364</v>
      </c>
      <c r="S184" s="345">
        <v>0</v>
      </c>
      <c r="T184" s="343">
        <v>0</v>
      </c>
      <c r="U184" s="347">
        <v>1</v>
      </c>
      <c r="V184" s="277" t="s">
        <v>334</v>
      </c>
      <c r="W184" s="239" t="s">
        <v>495</v>
      </c>
      <c r="X184" s="155" t="s">
        <v>364</v>
      </c>
      <c r="Y184" s="182"/>
      <c r="Z184" s="182"/>
      <c r="AA184" s="182"/>
      <c r="AB184" s="182" t="s">
        <v>495</v>
      </c>
      <c r="AC184" s="182"/>
      <c r="AD184" s="299" t="s">
        <v>364</v>
      </c>
      <c r="AE184" s="302"/>
    </row>
    <row r="185" spans="1:31" ht="15" x14ac:dyDescent="0.25">
      <c r="A185" s="144" t="s">
        <v>190</v>
      </c>
      <c r="B185" s="350">
        <v>2359</v>
      </c>
      <c r="C185" s="151">
        <f t="shared" si="10"/>
        <v>3450</v>
      </c>
      <c r="D185" s="151">
        <f t="shared" si="11"/>
        <v>2359</v>
      </c>
      <c r="E185" s="352">
        <f t="shared" si="12"/>
        <v>1</v>
      </c>
      <c r="F185" s="355">
        <v>1</v>
      </c>
      <c r="G185" s="349">
        <v>1</v>
      </c>
      <c r="H185" s="357">
        <v>1</v>
      </c>
      <c r="I185" s="357"/>
      <c r="J185" s="456">
        <v>1</v>
      </c>
      <c r="K185" s="358"/>
      <c r="L185" s="359"/>
      <c r="M185" s="12">
        <v>1</v>
      </c>
      <c r="N185" s="149"/>
      <c r="O185" s="150"/>
      <c r="P185" s="341">
        <v>6</v>
      </c>
      <c r="Q185" s="342">
        <v>1</v>
      </c>
      <c r="R185" s="333" t="s">
        <v>364</v>
      </c>
      <c r="S185" s="345">
        <v>0</v>
      </c>
      <c r="T185" s="343">
        <v>0</v>
      </c>
      <c r="U185" s="347">
        <v>0</v>
      </c>
      <c r="V185" s="239" t="s">
        <v>339</v>
      </c>
      <c r="W185" s="239"/>
      <c r="X185" s="155" t="s">
        <v>364</v>
      </c>
      <c r="Y185" s="182"/>
      <c r="Z185" s="182"/>
      <c r="AA185" s="182"/>
      <c r="AB185" s="182" t="s">
        <v>495</v>
      </c>
      <c r="AC185" s="182"/>
      <c r="AD185" s="299" t="s">
        <v>364</v>
      </c>
      <c r="AE185" s="302"/>
    </row>
    <row r="186" spans="1:31" ht="15" x14ac:dyDescent="0.25">
      <c r="A186" s="144" t="s">
        <v>191</v>
      </c>
      <c r="B186" s="350">
        <v>171797</v>
      </c>
      <c r="C186" s="151">
        <f t="shared" si="10"/>
        <v>138000</v>
      </c>
      <c r="D186" s="151">
        <f t="shared" si="11"/>
        <v>138000</v>
      </c>
      <c r="E186" s="352">
        <f t="shared" si="12"/>
        <v>0.80327363108785366</v>
      </c>
      <c r="F186" s="355">
        <v>81</v>
      </c>
      <c r="G186" s="349">
        <v>40</v>
      </c>
      <c r="H186" s="357">
        <v>27</v>
      </c>
      <c r="I186" s="357"/>
      <c r="J186" s="456">
        <v>0.53139999999999998</v>
      </c>
      <c r="K186" s="358"/>
      <c r="L186" s="359"/>
      <c r="M186" s="12">
        <v>26</v>
      </c>
      <c r="N186" s="149"/>
      <c r="O186" s="150"/>
      <c r="P186" s="341">
        <v>403</v>
      </c>
      <c r="Q186" s="342">
        <v>183</v>
      </c>
      <c r="R186" s="333" t="s">
        <v>364</v>
      </c>
      <c r="S186" s="345">
        <v>5</v>
      </c>
      <c r="T186" s="343">
        <v>0</v>
      </c>
      <c r="U186" s="347">
        <v>0</v>
      </c>
      <c r="V186" s="240" t="s">
        <v>437</v>
      </c>
      <c r="W186" s="239"/>
      <c r="X186" s="264" t="s">
        <v>463</v>
      </c>
      <c r="Y186" s="182"/>
      <c r="Z186" s="291">
        <v>2</v>
      </c>
      <c r="AA186" s="182"/>
      <c r="AB186" s="182" t="s">
        <v>495</v>
      </c>
      <c r="AC186" s="182"/>
      <c r="AD186" s="299" t="s">
        <v>364</v>
      </c>
      <c r="AE186" s="305">
        <v>2</v>
      </c>
    </row>
    <row r="187" spans="1:31" ht="15" x14ac:dyDescent="0.25">
      <c r="A187" s="144" t="s">
        <v>192</v>
      </c>
      <c r="B187" s="350">
        <v>7423</v>
      </c>
      <c r="C187" s="151">
        <f t="shared" si="10"/>
        <v>10350</v>
      </c>
      <c r="D187" s="151">
        <f t="shared" si="11"/>
        <v>7423</v>
      </c>
      <c r="E187" s="352">
        <f t="shared" si="12"/>
        <v>1</v>
      </c>
      <c r="F187" s="355">
        <v>4</v>
      </c>
      <c r="G187" s="349">
        <v>3</v>
      </c>
      <c r="H187" s="357">
        <v>3</v>
      </c>
      <c r="I187" s="357"/>
      <c r="J187" s="456">
        <v>1</v>
      </c>
      <c r="K187" s="358"/>
      <c r="L187" s="359"/>
      <c r="M187" s="12">
        <v>3</v>
      </c>
      <c r="N187" s="149">
        <v>1</v>
      </c>
      <c r="O187" s="150">
        <v>1</v>
      </c>
      <c r="P187" s="341">
        <v>19</v>
      </c>
      <c r="Q187" s="342">
        <v>20</v>
      </c>
      <c r="R187" s="333" t="s">
        <v>364</v>
      </c>
      <c r="S187" s="345">
        <v>0</v>
      </c>
      <c r="T187" s="343">
        <v>1</v>
      </c>
      <c r="U187" s="347">
        <v>0</v>
      </c>
      <c r="V187" s="239" t="s">
        <v>337</v>
      </c>
      <c r="W187" s="239" t="s">
        <v>495</v>
      </c>
      <c r="X187" s="155" t="s">
        <v>364</v>
      </c>
      <c r="Y187" s="181">
        <v>1</v>
      </c>
      <c r="Z187" s="181"/>
      <c r="AA187" s="181"/>
      <c r="AB187" s="181" t="s">
        <v>495</v>
      </c>
      <c r="AC187" s="181"/>
      <c r="AD187" s="299" t="s">
        <v>364</v>
      </c>
      <c r="AE187" s="302"/>
    </row>
    <row r="188" spans="1:31" ht="15" x14ac:dyDescent="0.25">
      <c r="A188" s="144" t="s">
        <v>193</v>
      </c>
      <c r="B188" s="350">
        <v>2627</v>
      </c>
      <c r="C188" s="151">
        <f t="shared" si="10"/>
        <v>3450</v>
      </c>
      <c r="D188" s="151">
        <f t="shared" si="11"/>
        <v>2627</v>
      </c>
      <c r="E188" s="352">
        <f t="shared" si="12"/>
        <v>1</v>
      </c>
      <c r="F188" s="355">
        <v>1</v>
      </c>
      <c r="G188" s="349">
        <v>1</v>
      </c>
      <c r="H188" s="357">
        <v>1</v>
      </c>
      <c r="I188" s="357"/>
      <c r="J188" s="456">
        <v>1</v>
      </c>
      <c r="K188" s="358"/>
      <c r="L188" s="359"/>
      <c r="M188" s="12">
        <v>1</v>
      </c>
      <c r="N188" s="149"/>
      <c r="O188" s="150"/>
      <c r="P188" s="341">
        <v>6</v>
      </c>
      <c r="Q188" s="342">
        <v>6</v>
      </c>
      <c r="R188" s="332" t="s">
        <v>364</v>
      </c>
      <c r="S188" s="345">
        <v>0</v>
      </c>
      <c r="T188" s="343">
        <v>0</v>
      </c>
      <c r="U188" s="347">
        <v>1</v>
      </c>
      <c r="V188" s="239" t="s">
        <v>339</v>
      </c>
      <c r="W188" s="239"/>
      <c r="X188" s="155" t="s">
        <v>364</v>
      </c>
      <c r="Y188" s="182"/>
      <c r="Z188" s="182"/>
      <c r="AA188" s="182"/>
      <c r="AB188" s="182" t="s">
        <v>495</v>
      </c>
      <c r="AC188" s="182"/>
      <c r="AD188" s="299" t="s">
        <v>364</v>
      </c>
      <c r="AE188" s="302"/>
    </row>
    <row r="189" spans="1:31" ht="15" x14ac:dyDescent="0.25">
      <c r="A189" s="144" t="s">
        <v>194</v>
      </c>
      <c r="B189" s="350">
        <v>16169</v>
      </c>
      <c r="C189" s="151">
        <f t="shared" si="10"/>
        <v>17250</v>
      </c>
      <c r="D189" s="151">
        <f t="shared" si="11"/>
        <v>16169</v>
      </c>
      <c r="E189" s="352">
        <f t="shared" si="12"/>
        <v>1</v>
      </c>
      <c r="F189" s="355">
        <v>8</v>
      </c>
      <c r="G189" s="349">
        <v>5</v>
      </c>
      <c r="H189" s="357">
        <v>2</v>
      </c>
      <c r="I189" s="357"/>
      <c r="J189" s="456">
        <v>0.42699999999999999</v>
      </c>
      <c r="K189" s="358"/>
      <c r="L189" s="359"/>
      <c r="M189" s="12">
        <v>5</v>
      </c>
      <c r="N189" s="149"/>
      <c r="O189" s="150"/>
      <c r="P189" s="341">
        <v>41</v>
      </c>
      <c r="Q189" s="342">
        <v>31</v>
      </c>
      <c r="R189" s="332" t="s">
        <v>364</v>
      </c>
      <c r="S189" s="345">
        <v>0</v>
      </c>
      <c r="T189" s="343">
        <v>1</v>
      </c>
      <c r="U189" s="347">
        <v>0</v>
      </c>
      <c r="V189" s="240" t="s">
        <v>438</v>
      </c>
      <c r="W189" s="239" t="s">
        <v>495</v>
      </c>
      <c r="X189" s="265" t="s">
        <v>309</v>
      </c>
      <c r="Y189" s="182"/>
      <c r="Z189" s="182"/>
      <c r="AA189" s="182"/>
      <c r="AB189" s="182" t="s">
        <v>495</v>
      </c>
      <c r="AC189" s="182"/>
      <c r="AD189" s="296">
        <v>25</v>
      </c>
      <c r="AE189" s="302"/>
    </row>
    <row r="190" spans="1:31" ht="15" x14ac:dyDescent="0.25">
      <c r="A190" s="144" t="s">
        <v>195</v>
      </c>
      <c r="B190" s="350">
        <v>19320</v>
      </c>
      <c r="C190" s="151">
        <f t="shared" si="10"/>
        <v>17250</v>
      </c>
      <c r="D190" s="151">
        <f t="shared" si="11"/>
        <v>17250</v>
      </c>
      <c r="E190" s="352">
        <f t="shared" si="12"/>
        <v>0.8928571428571429</v>
      </c>
      <c r="F190" s="355">
        <v>9</v>
      </c>
      <c r="G190" s="349">
        <v>5</v>
      </c>
      <c r="H190" s="357">
        <v>2</v>
      </c>
      <c r="I190" s="357"/>
      <c r="J190" s="456">
        <v>0.35520000000000002</v>
      </c>
      <c r="K190" s="358"/>
      <c r="L190" s="359"/>
      <c r="M190" s="12">
        <v>4</v>
      </c>
      <c r="N190" s="149"/>
      <c r="O190" s="150"/>
      <c r="P190" s="341">
        <v>47</v>
      </c>
      <c r="Q190" s="342">
        <v>41</v>
      </c>
      <c r="R190" s="333" t="s">
        <v>364</v>
      </c>
      <c r="S190" s="345">
        <v>1</v>
      </c>
      <c r="T190" s="343">
        <v>0</v>
      </c>
      <c r="U190" s="347">
        <v>0</v>
      </c>
      <c r="V190" s="239" t="s">
        <v>360</v>
      </c>
      <c r="W190" s="239" t="s">
        <v>495</v>
      </c>
      <c r="X190" s="264" t="s">
        <v>4</v>
      </c>
      <c r="Y190" s="182"/>
      <c r="Z190" s="291">
        <v>1</v>
      </c>
      <c r="AA190" s="182"/>
      <c r="AB190" s="182" t="s">
        <v>495</v>
      </c>
      <c r="AC190" s="182"/>
      <c r="AD190" s="296">
        <v>2</v>
      </c>
      <c r="AE190" s="302"/>
    </row>
    <row r="191" spans="1:31" ht="15" x14ac:dyDescent="0.25">
      <c r="A191" s="144" t="s">
        <v>196</v>
      </c>
      <c r="B191" s="350">
        <v>3437</v>
      </c>
      <c r="C191" s="151">
        <f t="shared" si="10"/>
        <v>6900</v>
      </c>
      <c r="D191" s="151">
        <f t="shared" si="11"/>
        <v>3437</v>
      </c>
      <c r="E191" s="352">
        <f t="shared" si="12"/>
        <v>1</v>
      </c>
      <c r="F191" s="355">
        <v>2</v>
      </c>
      <c r="G191" s="349">
        <v>2</v>
      </c>
      <c r="H191" s="357">
        <v>2</v>
      </c>
      <c r="I191" s="357"/>
      <c r="J191" s="456">
        <v>1</v>
      </c>
      <c r="K191" s="358"/>
      <c r="L191" s="359"/>
      <c r="M191" s="12">
        <v>1</v>
      </c>
      <c r="N191" s="149">
        <v>1</v>
      </c>
      <c r="O191" s="150">
        <v>1</v>
      </c>
      <c r="P191" s="341">
        <v>9</v>
      </c>
      <c r="Q191" s="342">
        <v>4</v>
      </c>
      <c r="R191" s="333" t="s">
        <v>364</v>
      </c>
      <c r="S191" s="345">
        <v>0</v>
      </c>
      <c r="T191" s="343">
        <v>0</v>
      </c>
      <c r="U191" s="347">
        <v>1</v>
      </c>
      <c r="V191" s="239" t="s">
        <v>365</v>
      </c>
      <c r="W191" s="239" t="s">
        <v>495</v>
      </c>
      <c r="X191" s="155" t="s">
        <v>364</v>
      </c>
      <c r="Y191" s="182">
        <v>1</v>
      </c>
      <c r="Z191" s="182"/>
      <c r="AA191" s="182"/>
      <c r="AB191" s="182" t="s">
        <v>495</v>
      </c>
      <c r="AC191" s="182"/>
      <c r="AD191" s="299" t="s">
        <v>364</v>
      </c>
      <c r="AE191" s="302"/>
    </row>
    <row r="192" spans="1:31" ht="15" x14ac:dyDescent="0.25">
      <c r="A192" s="144" t="s">
        <v>197</v>
      </c>
      <c r="B192" s="350">
        <v>8823</v>
      </c>
      <c r="C192" s="151">
        <f t="shared" si="10"/>
        <v>10350</v>
      </c>
      <c r="D192" s="151">
        <f t="shared" si="11"/>
        <v>8823</v>
      </c>
      <c r="E192" s="352">
        <f t="shared" si="12"/>
        <v>1</v>
      </c>
      <c r="F192" s="355">
        <v>4</v>
      </c>
      <c r="G192" s="349">
        <v>3</v>
      </c>
      <c r="H192" s="357">
        <v>2</v>
      </c>
      <c r="I192" s="357"/>
      <c r="J192" s="456">
        <v>0.76249999999999996</v>
      </c>
      <c r="K192" s="358"/>
      <c r="L192" s="359"/>
      <c r="M192" s="12">
        <v>2</v>
      </c>
      <c r="N192" s="149"/>
      <c r="O192" s="150"/>
      <c r="P192" s="341">
        <v>20</v>
      </c>
      <c r="Q192" s="342">
        <v>15</v>
      </c>
      <c r="R192" s="333" t="s">
        <v>364</v>
      </c>
      <c r="S192" s="345">
        <v>0</v>
      </c>
      <c r="T192" s="343">
        <v>0</v>
      </c>
      <c r="U192" s="347">
        <v>0</v>
      </c>
      <c r="V192" s="239" t="s">
        <v>343</v>
      </c>
      <c r="W192" s="239" t="s">
        <v>495</v>
      </c>
      <c r="X192" s="155" t="s">
        <v>364</v>
      </c>
      <c r="Y192" s="182"/>
      <c r="Z192" s="182"/>
      <c r="AA192" s="182"/>
      <c r="AB192" s="182" t="s">
        <v>495</v>
      </c>
      <c r="AC192" s="182"/>
      <c r="AD192" s="299" t="s">
        <v>364</v>
      </c>
      <c r="AE192" s="302"/>
    </row>
    <row r="193" spans="1:31" ht="15" x14ac:dyDescent="0.25">
      <c r="A193" s="144" t="s">
        <v>198</v>
      </c>
      <c r="B193" s="350">
        <v>4147</v>
      </c>
      <c r="C193" s="151">
        <f t="shared" si="10"/>
        <v>6900</v>
      </c>
      <c r="D193" s="151">
        <f t="shared" si="11"/>
        <v>4147</v>
      </c>
      <c r="E193" s="352">
        <f t="shared" si="12"/>
        <v>1</v>
      </c>
      <c r="F193" s="355">
        <v>2</v>
      </c>
      <c r="G193" s="349">
        <v>2</v>
      </c>
      <c r="H193" s="357">
        <v>2</v>
      </c>
      <c r="I193" s="357"/>
      <c r="J193" s="456">
        <v>1</v>
      </c>
      <c r="K193" s="358"/>
      <c r="L193" s="359"/>
      <c r="M193" s="12">
        <v>2</v>
      </c>
      <c r="N193" s="149">
        <v>1</v>
      </c>
      <c r="O193" s="150">
        <v>1</v>
      </c>
      <c r="P193" s="341">
        <v>11</v>
      </c>
      <c r="Q193" s="342">
        <v>15</v>
      </c>
      <c r="R193" s="333" t="s">
        <v>364</v>
      </c>
      <c r="S193" s="345">
        <v>0</v>
      </c>
      <c r="T193" s="343">
        <v>0</v>
      </c>
      <c r="U193" s="347">
        <v>1</v>
      </c>
      <c r="V193" s="277" t="s">
        <v>528</v>
      </c>
      <c r="W193" s="239" t="s">
        <v>495</v>
      </c>
      <c r="X193" s="155" t="s">
        <v>364</v>
      </c>
      <c r="Y193" s="182"/>
      <c r="Z193" s="256">
        <v>1</v>
      </c>
      <c r="AA193" s="182"/>
      <c r="AB193" s="182" t="s">
        <v>495</v>
      </c>
      <c r="AC193" s="182"/>
      <c r="AD193" s="299" t="s">
        <v>364</v>
      </c>
      <c r="AE193" s="302"/>
    </row>
    <row r="194" spans="1:31" ht="15" x14ac:dyDescent="0.25">
      <c r="A194" s="144" t="s">
        <v>199</v>
      </c>
      <c r="B194" s="350">
        <v>7494</v>
      </c>
      <c r="C194" s="151">
        <f t="shared" si="10"/>
        <v>10350</v>
      </c>
      <c r="D194" s="151">
        <f t="shared" si="11"/>
        <v>7494</v>
      </c>
      <c r="E194" s="352">
        <f t="shared" si="12"/>
        <v>1</v>
      </c>
      <c r="F194" s="355">
        <v>4</v>
      </c>
      <c r="G194" s="349">
        <v>3</v>
      </c>
      <c r="H194" s="357">
        <v>3</v>
      </c>
      <c r="I194" s="357"/>
      <c r="J194" s="456">
        <v>1</v>
      </c>
      <c r="K194" s="358"/>
      <c r="L194" s="359"/>
      <c r="M194" s="12">
        <v>3</v>
      </c>
      <c r="N194" s="149"/>
      <c r="O194" s="150"/>
      <c r="P194" s="341">
        <v>18</v>
      </c>
      <c r="Q194" s="342">
        <v>16</v>
      </c>
      <c r="R194" s="333" t="s">
        <v>364</v>
      </c>
      <c r="S194" s="345">
        <v>0</v>
      </c>
      <c r="T194" s="343">
        <v>1</v>
      </c>
      <c r="U194" s="347">
        <v>0</v>
      </c>
      <c r="V194" s="277" t="s">
        <v>534</v>
      </c>
      <c r="W194" s="239"/>
      <c r="X194" s="155" t="s">
        <v>364</v>
      </c>
      <c r="Y194" s="182">
        <v>1</v>
      </c>
      <c r="Z194" s="182"/>
      <c r="AA194" s="182"/>
      <c r="AB194" s="182" t="s">
        <v>495</v>
      </c>
      <c r="AC194" s="182"/>
      <c r="AD194" s="299" t="s">
        <v>364</v>
      </c>
      <c r="AE194" s="302"/>
    </row>
    <row r="195" spans="1:31" ht="15" x14ac:dyDescent="0.25">
      <c r="A195" s="144" t="s">
        <v>200</v>
      </c>
      <c r="B195" s="350">
        <v>3976</v>
      </c>
      <c r="C195" s="151">
        <f t="shared" si="10"/>
        <v>6900</v>
      </c>
      <c r="D195" s="151">
        <f t="shared" si="11"/>
        <v>3976</v>
      </c>
      <c r="E195" s="352">
        <f t="shared" si="12"/>
        <v>1</v>
      </c>
      <c r="F195" s="355">
        <v>2</v>
      </c>
      <c r="G195" s="349">
        <v>2</v>
      </c>
      <c r="H195" s="357">
        <v>1</v>
      </c>
      <c r="I195" s="357"/>
      <c r="J195" s="456">
        <v>0.87270000000000003</v>
      </c>
      <c r="K195" s="358"/>
      <c r="L195" s="359"/>
      <c r="M195" s="12">
        <v>2</v>
      </c>
      <c r="N195" s="149"/>
      <c r="O195" s="150"/>
      <c r="P195" s="341">
        <v>10</v>
      </c>
      <c r="Q195" s="342">
        <v>11</v>
      </c>
      <c r="R195" s="333" t="s">
        <v>364</v>
      </c>
      <c r="S195" s="345">
        <v>0</v>
      </c>
      <c r="T195" s="343">
        <v>0</v>
      </c>
      <c r="U195" s="347">
        <v>1</v>
      </c>
      <c r="V195" s="278"/>
      <c r="W195" s="239"/>
      <c r="X195" s="155" t="s">
        <v>364</v>
      </c>
      <c r="Y195" s="182">
        <v>1</v>
      </c>
      <c r="Z195" s="182"/>
      <c r="AA195" s="182"/>
      <c r="AB195" s="182" t="s">
        <v>495</v>
      </c>
      <c r="AC195" s="182"/>
      <c r="AD195" s="299" t="s">
        <v>364</v>
      </c>
      <c r="AE195" s="302"/>
    </row>
    <row r="196" spans="1:31" ht="15" x14ac:dyDescent="0.25">
      <c r="A196" s="144" t="s">
        <v>201</v>
      </c>
      <c r="B196" s="350">
        <v>32531</v>
      </c>
      <c r="C196" s="151">
        <f t="shared" ref="C196:C259" si="13">G196*3450</f>
        <v>31050</v>
      </c>
      <c r="D196" s="151">
        <f t="shared" ref="D196:D259" si="14">IF(C196&gt;B196,B196,C196)</f>
        <v>31050</v>
      </c>
      <c r="E196" s="352">
        <f t="shared" ref="E196:E259" si="15">(D196/B196)</f>
        <v>0.95447419384587007</v>
      </c>
      <c r="F196" s="355">
        <v>15</v>
      </c>
      <c r="G196" s="349">
        <v>9</v>
      </c>
      <c r="H196" s="357">
        <v>8</v>
      </c>
      <c r="I196" s="357"/>
      <c r="J196" s="456">
        <v>0.82920000000000005</v>
      </c>
      <c r="K196" s="358"/>
      <c r="L196" s="359"/>
      <c r="M196" s="12">
        <v>6</v>
      </c>
      <c r="N196" s="149"/>
      <c r="O196" s="150"/>
      <c r="P196" s="341">
        <v>76</v>
      </c>
      <c r="Q196" s="342">
        <v>40</v>
      </c>
      <c r="R196" s="333" t="s">
        <v>364</v>
      </c>
      <c r="S196" s="345">
        <v>1</v>
      </c>
      <c r="T196" s="343">
        <v>0</v>
      </c>
      <c r="U196" s="347">
        <v>0</v>
      </c>
      <c r="V196" s="239" t="s">
        <v>361</v>
      </c>
      <c r="W196" s="239" t="s">
        <v>495</v>
      </c>
      <c r="X196" s="155" t="s">
        <v>364</v>
      </c>
      <c r="Y196" s="182">
        <v>1</v>
      </c>
      <c r="Z196" s="289">
        <v>2</v>
      </c>
      <c r="AA196" s="182"/>
      <c r="AB196" s="182" t="s">
        <v>495</v>
      </c>
      <c r="AC196" s="182"/>
      <c r="AD196" s="299" t="s">
        <v>364</v>
      </c>
      <c r="AE196" s="302"/>
    </row>
    <row r="197" spans="1:31" ht="15" x14ac:dyDescent="0.25">
      <c r="A197" s="144" t="s">
        <v>202</v>
      </c>
      <c r="B197" s="350">
        <v>2787</v>
      </c>
      <c r="C197" s="151">
        <f t="shared" si="13"/>
        <v>3450</v>
      </c>
      <c r="D197" s="151">
        <f t="shared" si="14"/>
        <v>2787</v>
      </c>
      <c r="E197" s="352">
        <f t="shared" si="15"/>
        <v>1</v>
      </c>
      <c r="F197" s="355">
        <v>1</v>
      </c>
      <c r="G197" s="349">
        <v>1</v>
      </c>
      <c r="H197" s="357">
        <v>1</v>
      </c>
      <c r="I197" s="357"/>
      <c r="J197" s="456">
        <v>1</v>
      </c>
      <c r="K197" s="358"/>
      <c r="L197" s="359"/>
      <c r="M197" s="12">
        <v>1</v>
      </c>
      <c r="N197" s="149"/>
      <c r="O197" s="150"/>
      <c r="P197" s="341">
        <v>7</v>
      </c>
      <c r="Q197" s="342">
        <v>6</v>
      </c>
      <c r="R197" s="333" t="s">
        <v>364</v>
      </c>
      <c r="S197" s="345">
        <v>0</v>
      </c>
      <c r="T197" s="343">
        <v>0</v>
      </c>
      <c r="U197" s="347">
        <v>1</v>
      </c>
      <c r="V197" s="239" t="s">
        <v>336</v>
      </c>
      <c r="W197" s="239" t="s">
        <v>495</v>
      </c>
      <c r="X197" s="155" t="s">
        <v>364</v>
      </c>
      <c r="Y197" s="182"/>
      <c r="Z197" s="182"/>
      <c r="AA197" s="182"/>
      <c r="AB197" s="182" t="s">
        <v>495</v>
      </c>
      <c r="AC197" s="182"/>
      <c r="AD197" s="299" t="s">
        <v>364</v>
      </c>
      <c r="AE197" s="302"/>
    </row>
    <row r="198" spans="1:31" ht="15" x14ac:dyDescent="0.25">
      <c r="A198" s="144" t="s">
        <v>307</v>
      </c>
      <c r="B198" s="350">
        <v>10091</v>
      </c>
      <c r="C198" s="151">
        <f t="shared" si="13"/>
        <v>17250</v>
      </c>
      <c r="D198" s="151">
        <f t="shared" si="14"/>
        <v>10091</v>
      </c>
      <c r="E198" s="352">
        <f t="shared" si="15"/>
        <v>1</v>
      </c>
      <c r="F198" s="355">
        <v>5</v>
      </c>
      <c r="G198" s="349">
        <v>5</v>
      </c>
      <c r="H198" s="357">
        <v>4</v>
      </c>
      <c r="I198" s="357"/>
      <c r="J198" s="456">
        <v>1</v>
      </c>
      <c r="K198" s="358"/>
      <c r="L198" s="359"/>
      <c r="M198" s="12">
        <v>0</v>
      </c>
      <c r="N198" s="149"/>
      <c r="O198" s="150"/>
      <c r="P198" s="341">
        <v>25</v>
      </c>
      <c r="Q198" s="342">
        <v>24</v>
      </c>
      <c r="R198" s="333" t="s">
        <v>364</v>
      </c>
      <c r="S198" s="345">
        <v>1</v>
      </c>
      <c r="T198" s="343">
        <v>0</v>
      </c>
      <c r="U198" s="347">
        <v>0</v>
      </c>
      <c r="V198" s="279" t="s">
        <v>354</v>
      </c>
      <c r="W198" s="239"/>
      <c r="X198" s="185" t="s">
        <v>364</v>
      </c>
      <c r="Y198" s="182"/>
      <c r="Z198" s="256">
        <v>1</v>
      </c>
      <c r="AA198" s="182"/>
      <c r="AB198" s="182" t="s">
        <v>495</v>
      </c>
      <c r="AC198" s="182"/>
      <c r="AD198" s="299" t="s">
        <v>364</v>
      </c>
      <c r="AE198" s="302"/>
    </row>
    <row r="199" spans="1:31" ht="15" x14ac:dyDescent="0.25">
      <c r="A199" s="144" t="s">
        <v>203</v>
      </c>
      <c r="B199" s="350">
        <v>5937</v>
      </c>
      <c r="C199" s="151">
        <f t="shared" si="13"/>
        <v>10350</v>
      </c>
      <c r="D199" s="151">
        <f t="shared" si="14"/>
        <v>5937</v>
      </c>
      <c r="E199" s="352">
        <f t="shared" si="15"/>
        <v>1</v>
      </c>
      <c r="F199" s="355">
        <v>3</v>
      </c>
      <c r="G199" s="349">
        <v>3</v>
      </c>
      <c r="H199" s="357">
        <v>2</v>
      </c>
      <c r="I199" s="357"/>
      <c r="J199" s="456">
        <v>1</v>
      </c>
      <c r="K199" s="358"/>
      <c r="L199" s="359"/>
      <c r="M199" s="12">
        <v>2</v>
      </c>
      <c r="N199" s="149"/>
      <c r="O199" s="150"/>
      <c r="P199" s="341">
        <v>15</v>
      </c>
      <c r="Q199" s="342">
        <v>15</v>
      </c>
      <c r="R199" s="333" t="s">
        <v>364</v>
      </c>
      <c r="S199" s="345">
        <v>0</v>
      </c>
      <c r="T199" s="343">
        <v>0</v>
      </c>
      <c r="U199" s="347">
        <v>1</v>
      </c>
      <c r="V199" s="239" t="s">
        <v>335</v>
      </c>
      <c r="W199" s="239"/>
      <c r="X199" s="155" t="s">
        <v>364</v>
      </c>
      <c r="Y199" s="181">
        <v>1</v>
      </c>
      <c r="Z199" s="181"/>
      <c r="AA199" s="181"/>
      <c r="AB199" s="181" t="s">
        <v>495</v>
      </c>
      <c r="AC199" s="181"/>
      <c r="AD199" s="299" t="s">
        <v>364</v>
      </c>
      <c r="AE199" s="302"/>
    </row>
    <row r="200" spans="1:31" ht="15" x14ac:dyDescent="0.25">
      <c r="A200" s="144" t="s">
        <v>204</v>
      </c>
      <c r="B200" s="350">
        <v>20313</v>
      </c>
      <c r="C200" s="151">
        <f t="shared" si="13"/>
        <v>24150</v>
      </c>
      <c r="D200" s="151">
        <f t="shared" si="14"/>
        <v>20313</v>
      </c>
      <c r="E200" s="352">
        <f t="shared" si="15"/>
        <v>1</v>
      </c>
      <c r="F200" s="355">
        <v>10</v>
      </c>
      <c r="G200" s="349">
        <v>7</v>
      </c>
      <c r="H200" s="357">
        <v>5</v>
      </c>
      <c r="I200" s="357"/>
      <c r="J200" s="456">
        <v>0.83279999999999998</v>
      </c>
      <c r="K200" s="358"/>
      <c r="L200" s="359"/>
      <c r="M200" s="12">
        <v>4</v>
      </c>
      <c r="N200" s="149"/>
      <c r="O200" s="150"/>
      <c r="P200" s="341">
        <v>48</v>
      </c>
      <c r="Q200" s="342">
        <v>42</v>
      </c>
      <c r="R200" s="333" t="s">
        <v>364</v>
      </c>
      <c r="S200" s="345">
        <v>0</v>
      </c>
      <c r="T200" s="343">
        <v>1</v>
      </c>
      <c r="U200" s="347">
        <v>0</v>
      </c>
      <c r="V200" s="240" t="s">
        <v>439</v>
      </c>
      <c r="W200" s="239" t="s">
        <v>495</v>
      </c>
      <c r="X200" s="155" t="s">
        <v>364</v>
      </c>
      <c r="Y200" s="182"/>
      <c r="Z200" s="289">
        <v>2</v>
      </c>
      <c r="AA200" s="182"/>
      <c r="AB200" s="182" t="s">
        <v>495</v>
      </c>
      <c r="AC200" s="182"/>
      <c r="AD200" s="299" t="s">
        <v>364</v>
      </c>
      <c r="AE200" s="302"/>
    </row>
    <row r="201" spans="1:31" ht="15" x14ac:dyDescent="0.25">
      <c r="A201" s="144" t="s">
        <v>205</v>
      </c>
      <c r="B201" s="350">
        <v>3555</v>
      </c>
      <c r="C201" s="151">
        <f t="shared" si="13"/>
        <v>6900</v>
      </c>
      <c r="D201" s="151">
        <f t="shared" si="14"/>
        <v>3555</v>
      </c>
      <c r="E201" s="352">
        <f t="shared" si="15"/>
        <v>1</v>
      </c>
      <c r="F201" s="355">
        <v>2</v>
      </c>
      <c r="G201" s="349">
        <v>2</v>
      </c>
      <c r="H201" s="357">
        <v>1</v>
      </c>
      <c r="I201" s="357"/>
      <c r="J201" s="456">
        <v>0.95930000000000004</v>
      </c>
      <c r="K201" s="358"/>
      <c r="L201" s="359"/>
      <c r="M201" s="12">
        <v>1</v>
      </c>
      <c r="N201" s="149"/>
      <c r="O201" s="150"/>
      <c r="P201" s="341">
        <v>9</v>
      </c>
      <c r="Q201" s="342">
        <v>7</v>
      </c>
      <c r="R201" s="333" t="s">
        <v>364</v>
      </c>
      <c r="S201" s="345">
        <v>0</v>
      </c>
      <c r="T201" s="343">
        <v>0</v>
      </c>
      <c r="U201" s="347">
        <v>0</v>
      </c>
      <c r="V201" s="239" t="s">
        <v>342</v>
      </c>
      <c r="W201" s="239"/>
      <c r="X201" s="155" t="s">
        <v>364</v>
      </c>
      <c r="Y201" s="182"/>
      <c r="Z201" s="256">
        <v>1</v>
      </c>
      <c r="AA201" s="182"/>
      <c r="AB201" s="182" t="s">
        <v>495</v>
      </c>
      <c r="AC201" s="182"/>
      <c r="AD201" s="299" t="s">
        <v>364</v>
      </c>
      <c r="AE201" s="302"/>
    </row>
    <row r="202" spans="1:31" ht="15" x14ac:dyDescent="0.25">
      <c r="A202" s="144" t="s">
        <v>206</v>
      </c>
      <c r="B202" s="350">
        <v>3854</v>
      </c>
      <c r="C202" s="151">
        <f t="shared" si="13"/>
        <v>6900</v>
      </c>
      <c r="D202" s="151">
        <f t="shared" si="14"/>
        <v>3854</v>
      </c>
      <c r="E202" s="352">
        <f t="shared" si="15"/>
        <v>1</v>
      </c>
      <c r="F202" s="355">
        <v>2</v>
      </c>
      <c r="G202" s="349">
        <v>2</v>
      </c>
      <c r="H202" s="357">
        <v>2</v>
      </c>
      <c r="I202" s="357"/>
      <c r="J202" s="456">
        <v>1</v>
      </c>
      <c r="K202" s="358"/>
      <c r="L202" s="359"/>
      <c r="M202" s="12">
        <v>2</v>
      </c>
      <c r="N202" s="149"/>
      <c r="O202" s="150"/>
      <c r="P202" s="341">
        <v>11</v>
      </c>
      <c r="Q202" s="342">
        <v>13</v>
      </c>
      <c r="R202" s="333" t="s">
        <v>364</v>
      </c>
      <c r="S202" s="345">
        <v>0</v>
      </c>
      <c r="T202" s="343">
        <v>0</v>
      </c>
      <c r="U202" s="347">
        <v>1</v>
      </c>
      <c r="V202" s="239" t="s">
        <v>336</v>
      </c>
      <c r="W202" s="239" t="s">
        <v>495</v>
      </c>
      <c r="X202" s="155" t="s">
        <v>364</v>
      </c>
      <c r="Y202" s="182"/>
      <c r="Z202" s="289">
        <v>2</v>
      </c>
      <c r="AA202" s="182"/>
      <c r="AB202" s="182" t="s">
        <v>495</v>
      </c>
      <c r="AC202" s="182"/>
      <c r="AD202" s="299" t="s">
        <v>364</v>
      </c>
      <c r="AE202" s="302"/>
    </row>
    <row r="203" spans="1:31" ht="15" x14ac:dyDescent="0.25">
      <c r="A203" s="144" t="s">
        <v>207</v>
      </c>
      <c r="B203" s="350">
        <v>2870</v>
      </c>
      <c r="C203" s="151">
        <f t="shared" si="13"/>
        <v>3450</v>
      </c>
      <c r="D203" s="151">
        <f t="shared" si="14"/>
        <v>2870</v>
      </c>
      <c r="E203" s="352">
        <f t="shared" si="15"/>
        <v>1</v>
      </c>
      <c r="F203" s="355">
        <v>1</v>
      </c>
      <c r="G203" s="349">
        <v>1</v>
      </c>
      <c r="H203" s="357">
        <v>1</v>
      </c>
      <c r="I203" s="357"/>
      <c r="J203" s="456">
        <v>1</v>
      </c>
      <c r="K203" s="358"/>
      <c r="L203" s="359"/>
      <c r="M203" s="12">
        <v>1</v>
      </c>
      <c r="N203" s="149"/>
      <c r="O203" s="150"/>
      <c r="P203" s="341">
        <v>7</v>
      </c>
      <c r="Q203" s="342">
        <v>5</v>
      </c>
      <c r="R203" s="333" t="s">
        <v>364</v>
      </c>
      <c r="S203" s="345">
        <v>0</v>
      </c>
      <c r="T203" s="343">
        <v>0</v>
      </c>
      <c r="U203" s="347">
        <v>1</v>
      </c>
      <c r="V203" s="239" t="s">
        <v>334</v>
      </c>
      <c r="W203" s="239"/>
      <c r="X203" s="155" t="s">
        <v>310</v>
      </c>
      <c r="Y203" s="182">
        <v>1</v>
      </c>
      <c r="Z203" s="182"/>
      <c r="AA203" s="182"/>
      <c r="AB203" s="182" t="s">
        <v>495</v>
      </c>
      <c r="AC203" s="182"/>
      <c r="AD203" s="299" t="s">
        <v>364</v>
      </c>
      <c r="AE203" s="302"/>
    </row>
    <row r="204" spans="1:31" ht="15" x14ac:dyDescent="0.25">
      <c r="A204" s="144" t="s">
        <v>208</v>
      </c>
      <c r="B204" s="350">
        <v>33447</v>
      </c>
      <c r="C204" s="151">
        <f t="shared" si="13"/>
        <v>34500</v>
      </c>
      <c r="D204" s="151">
        <f t="shared" si="14"/>
        <v>33447</v>
      </c>
      <c r="E204" s="352">
        <f t="shared" si="15"/>
        <v>1</v>
      </c>
      <c r="F204" s="355">
        <v>16</v>
      </c>
      <c r="G204" s="349">
        <v>10</v>
      </c>
      <c r="H204" s="357">
        <v>9</v>
      </c>
      <c r="I204" s="357"/>
      <c r="J204" s="456">
        <v>0.91290000000000004</v>
      </c>
      <c r="K204" s="358"/>
      <c r="L204" s="359"/>
      <c r="M204" s="12">
        <v>7</v>
      </c>
      <c r="N204" s="149"/>
      <c r="O204" s="150"/>
      <c r="P204" s="341">
        <v>79</v>
      </c>
      <c r="Q204" s="342">
        <v>50</v>
      </c>
      <c r="R204" s="333" t="s">
        <v>364</v>
      </c>
      <c r="S204" s="345">
        <v>1</v>
      </c>
      <c r="T204" s="343">
        <v>0</v>
      </c>
      <c r="U204" s="347">
        <v>0</v>
      </c>
      <c r="V204" s="239" t="s">
        <v>364</v>
      </c>
      <c r="W204" s="239"/>
      <c r="X204" s="264" t="s">
        <v>4</v>
      </c>
      <c r="Y204" s="182"/>
      <c r="Z204" s="289">
        <v>2</v>
      </c>
      <c r="AA204" s="182"/>
      <c r="AB204" s="182" t="s">
        <v>495</v>
      </c>
      <c r="AC204" s="182"/>
      <c r="AD204" s="299" t="s">
        <v>364</v>
      </c>
      <c r="AE204" s="302"/>
    </row>
    <row r="205" spans="1:31" ht="15" x14ac:dyDescent="0.25">
      <c r="A205" s="144" t="s">
        <v>209</v>
      </c>
      <c r="B205" s="350">
        <v>4682</v>
      </c>
      <c r="C205" s="151">
        <f t="shared" si="13"/>
        <v>6900</v>
      </c>
      <c r="D205" s="151">
        <f t="shared" si="14"/>
        <v>4682</v>
      </c>
      <c r="E205" s="352">
        <f t="shared" si="15"/>
        <v>1</v>
      </c>
      <c r="F205" s="355">
        <v>2</v>
      </c>
      <c r="G205" s="349">
        <v>2</v>
      </c>
      <c r="H205" s="357">
        <v>2</v>
      </c>
      <c r="I205" s="357"/>
      <c r="J205" s="456">
        <v>1</v>
      </c>
      <c r="K205" s="358"/>
      <c r="L205" s="359"/>
      <c r="M205" s="12">
        <v>2</v>
      </c>
      <c r="N205" s="149">
        <v>1</v>
      </c>
      <c r="O205" s="150">
        <v>1</v>
      </c>
      <c r="P205" s="341">
        <v>12</v>
      </c>
      <c r="Q205" s="342">
        <v>13</v>
      </c>
      <c r="R205" s="333" t="s">
        <v>364</v>
      </c>
      <c r="S205" s="345">
        <v>0</v>
      </c>
      <c r="T205" s="343">
        <v>0</v>
      </c>
      <c r="U205" s="347">
        <v>0</v>
      </c>
      <c r="V205" s="239" t="s">
        <v>339</v>
      </c>
      <c r="W205" s="239"/>
      <c r="X205" s="155" t="s">
        <v>364</v>
      </c>
      <c r="Y205" s="182">
        <v>1</v>
      </c>
      <c r="Z205" s="182"/>
      <c r="AA205" s="182"/>
      <c r="AB205" s="182" t="s">
        <v>495</v>
      </c>
      <c r="AC205" s="182"/>
      <c r="AD205" s="299" t="s">
        <v>364</v>
      </c>
      <c r="AE205" s="302"/>
    </row>
    <row r="206" spans="1:31" ht="15" x14ac:dyDescent="0.25">
      <c r="A206" s="144" t="s">
        <v>210</v>
      </c>
      <c r="B206" s="350">
        <v>3414</v>
      </c>
      <c r="C206" s="151">
        <f t="shared" si="13"/>
        <v>3450</v>
      </c>
      <c r="D206" s="151">
        <f t="shared" si="14"/>
        <v>3414</v>
      </c>
      <c r="E206" s="352">
        <f t="shared" si="15"/>
        <v>1</v>
      </c>
      <c r="F206" s="355">
        <v>2</v>
      </c>
      <c r="G206" s="349">
        <v>1</v>
      </c>
      <c r="H206" s="357">
        <v>1</v>
      </c>
      <c r="I206" s="357"/>
      <c r="J206" s="456">
        <v>1</v>
      </c>
      <c r="K206" s="358"/>
      <c r="L206" s="359"/>
      <c r="M206" s="12">
        <v>1</v>
      </c>
      <c r="N206" s="149"/>
      <c r="O206" s="150"/>
      <c r="P206" s="341">
        <v>9</v>
      </c>
      <c r="Q206" s="342">
        <v>4</v>
      </c>
      <c r="R206" s="333" t="s">
        <v>364</v>
      </c>
      <c r="S206" s="345">
        <v>0</v>
      </c>
      <c r="T206" s="343">
        <v>0</v>
      </c>
      <c r="U206" s="347">
        <v>1</v>
      </c>
      <c r="V206" s="239" t="s">
        <v>356</v>
      </c>
      <c r="W206" s="239" t="s">
        <v>495</v>
      </c>
      <c r="X206" s="155" t="s">
        <v>313</v>
      </c>
      <c r="Y206" s="181">
        <v>1</v>
      </c>
      <c r="Z206" s="288">
        <v>1</v>
      </c>
      <c r="AA206" s="181"/>
      <c r="AB206" s="181" t="s">
        <v>495</v>
      </c>
      <c r="AC206" s="181"/>
      <c r="AD206" s="299" t="s">
        <v>364</v>
      </c>
      <c r="AE206" s="302"/>
    </row>
    <row r="207" spans="1:31" ht="15" x14ac:dyDescent="0.25">
      <c r="A207" s="144" t="s">
        <v>211</v>
      </c>
      <c r="B207" s="350">
        <v>11593</v>
      </c>
      <c r="C207" s="151">
        <f t="shared" si="13"/>
        <v>13800</v>
      </c>
      <c r="D207" s="151">
        <f t="shared" si="14"/>
        <v>11593</v>
      </c>
      <c r="E207" s="352">
        <f t="shared" si="15"/>
        <v>1</v>
      </c>
      <c r="F207" s="355">
        <v>6</v>
      </c>
      <c r="G207" s="349">
        <v>4</v>
      </c>
      <c r="H207" s="357">
        <v>4</v>
      </c>
      <c r="I207" s="357"/>
      <c r="J207" s="456">
        <v>1</v>
      </c>
      <c r="K207" s="358"/>
      <c r="L207" s="359"/>
      <c r="M207" s="12">
        <v>4</v>
      </c>
      <c r="N207" s="149">
        <v>1</v>
      </c>
      <c r="O207" s="150">
        <v>0</v>
      </c>
      <c r="P207" s="341">
        <v>29</v>
      </c>
      <c r="Q207" s="342">
        <v>22</v>
      </c>
      <c r="R207" s="332" t="s">
        <v>364</v>
      </c>
      <c r="S207" s="345">
        <v>0</v>
      </c>
      <c r="T207" s="343">
        <v>1</v>
      </c>
      <c r="U207" s="347">
        <v>0</v>
      </c>
      <c r="V207" s="277" t="s">
        <v>531</v>
      </c>
      <c r="W207" s="239" t="s">
        <v>495</v>
      </c>
      <c r="X207" s="155" t="s">
        <v>364</v>
      </c>
      <c r="Y207" s="182"/>
      <c r="Z207" s="289">
        <v>1</v>
      </c>
      <c r="AA207" s="182"/>
      <c r="AB207" s="182" t="s">
        <v>495</v>
      </c>
      <c r="AC207" s="182"/>
      <c r="AD207" s="296">
        <v>39</v>
      </c>
      <c r="AE207" s="302"/>
    </row>
    <row r="208" spans="1:31" ht="15" x14ac:dyDescent="0.25">
      <c r="A208" s="144" t="s">
        <v>212</v>
      </c>
      <c r="B208" s="350">
        <v>21388</v>
      </c>
      <c r="C208" s="151">
        <f t="shared" si="13"/>
        <v>31050</v>
      </c>
      <c r="D208" s="151">
        <f t="shared" si="14"/>
        <v>21388</v>
      </c>
      <c r="E208" s="352">
        <f t="shared" si="15"/>
        <v>1</v>
      </c>
      <c r="F208" s="355">
        <v>10</v>
      </c>
      <c r="G208" s="349">
        <v>9</v>
      </c>
      <c r="H208" s="357">
        <v>8</v>
      </c>
      <c r="I208" s="357"/>
      <c r="J208" s="456">
        <v>1</v>
      </c>
      <c r="K208" s="358"/>
      <c r="L208" s="359"/>
      <c r="M208" s="12">
        <v>1</v>
      </c>
      <c r="N208" s="149">
        <v>1</v>
      </c>
      <c r="O208" s="150">
        <v>1</v>
      </c>
      <c r="P208" s="341">
        <v>49</v>
      </c>
      <c r="Q208" s="342">
        <v>33</v>
      </c>
      <c r="R208" s="333" t="s">
        <v>364</v>
      </c>
      <c r="S208" s="345">
        <v>1</v>
      </c>
      <c r="T208" s="343">
        <v>0</v>
      </c>
      <c r="U208" s="347">
        <v>0</v>
      </c>
      <c r="V208" s="239" t="s">
        <v>401</v>
      </c>
      <c r="W208" s="239"/>
      <c r="X208" s="155" t="s">
        <v>364</v>
      </c>
      <c r="Y208" s="182"/>
      <c r="Z208" s="256">
        <v>11</v>
      </c>
      <c r="AA208" s="182"/>
      <c r="AB208" s="182" t="s">
        <v>495</v>
      </c>
      <c r="AC208" s="182"/>
      <c r="AD208" s="299" t="s">
        <v>364</v>
      </c>
      <c r="AE208" s="302"/>
    </row>
    <row r="209" spans="1:31" ht="15" x14ac:dyDescent="0.25">
      <c r="A209" s="144" t="s">
        <v>213</v>
      </c>
      <c r="B209" s="350">
        <v>35398</v>
      </c>
      <c r="C209" s="151">
        <f t="shared" si="13"/>
        <v>34500</v>
      </c>
      <c r="D209" s="151">
        <f t="shared" si="14"/>
        <v>34500</v>
      </c>
      <c r="E209" s="352">
        <f t="shared" si="15"/>
        <v>0.97463133510367816</v>
      </c>
      <c r="F209" s="355">
        <v>18</v>
      </c>
      <c r="G209" s="349">
        <v>10</v>
      </c>
      <c r="H209" s="357">
        <v>4</v>
      </c>
      <c r="I209" s="357"/>
      <c r="J209" s="456">
        <v>0.38819999999999999</v>
      </c>
      <c r="K209" s="358"/>
      <c r="L209" s="359"/>
      <c r="M209" s="12">
        <v>5</v>
      </c>
      <c r="N209" s="149"/>
      <c r="O209" s="150"/>
      <c r="P209" s="341">
        <v>88</v>
      </c>
      <c r="Q209" s="342">
        <v>31</v>
      </c>
      <c r="R209" s="333" t="s">
        <v>364</v>
      </c>
      <c r="S209" s="345">
        <v>1</v>
      </c>
      <c r="T209" s="343">
        <v>0</v>
      </c>
      <c r="U209" s="347">
        <v>0</v>
      </c>
      <c r="V209" s="240" t="s">
        <v>458</v>
      </c>
      <c r="W209" s="239" t="s">
        <v>495</v>
      </c>
      <c r="X209" s="264" t="s">
        <v>4</v>
      </c>
      <c r="Y209" s="182"/>
      <c r="Z209" s="182"/>
      <c r="AA209" s="182">
        <v>1</v>
      </c>
      <c r="AB209" s="182" t="s">
        <v>495</v>
      </c>
      <c r="AC209" s="182"/>
      <c r="AD209" s="299" t="s">
        <v>364</v>
      </c>
      <c r="AE209" s="302"/>
    </row>
    <row r="210" spans="1:31" ht="15" x14ac:dyDescent="0.25">
      <c r="A210" s="144" t="s">
        <v>214</v>
      </c>
      <c r="B210" s="350">
        <v>17453</v>
      </c>
      <c r="C210" s="151">
        <f t="shared" si="13"/>
        <v>24150</v>
      </c>
      <c r="D210" s="151">
        <f t="shared" si="14"/>
        <v>17453</v>
      </c>
      <c r="E210" s="352">
        <f t="shared" si="15"/>
        <v>1</v>
      </c>
      <c r="F210" s="355">
        <v>8</v>
      </c>
      <c r="G210" s="349">
        <v>7</v>
      </c>
      <c r="H210" s="357">
        <v>4</v>
      </c>
      <c r="I210" s="357"/>
      <c r="J210" s="456">
        <v>0.77910000000000001</v>
      </c>
      <c r="K210" s="358"/>
      <c r="L210" s="359"/>
      <c r="M210" s="12">
        <v>5</v>
      </c>
      <c r="N210" s="149"/>
      <c r="O210" s="150"/>
      <c r="P210" s="341">
        <v>42</v>
      </c>
      <c r="Q210" s="342">
        <v>34</v>
      </c>
      <c r="R210" s="332" t="s">
        <v>364</v>
      </c>
      <c r="S210" s="345">
        <v>1</v>
      </c>
      <c r="T210" s="343">
        <v>0</v>
      </c>
      <c r="U210" s="347">
        <v>0</v>
      </c>
      <c r="V210" s="239" t="s">
        <v>366</v>
      </c>
      <c r="W210" s="239"/>
      <c r="X210" s="155" t="s">
        <v>364</v>
      </c>
      <c r="Y210" s="182"/>
      <c r="Z210" s="182"/>
      <c r="AA210" s="182"/>
      <c r="AB210" s="182" t="s">
        <v>495</v>
      </c>
      <c r="AC210" s="182"/>
      <c r="AD210" s="299" t="s">
        <v>364</v>
      </c>
      <c r="AE210" s="302"/>
    </row>
    <row r="211" spans="1:31" ht="15" x14ac:dyDescent="0.25">
      <c r="A211" s="144" t="s">
        <v>215</v>
      </c>
      <c r="B211" s="350">
        <v>7319</v>
      </c>
      <c r="C211" s="151">
        <f t="shared" si="13"/>
        <v>10350</v>
      </c>
      <c r="D211" s="151">
        <f t="shared" si="14"/>
        <v>7319</v>
      </c>
      <c r="E211" s="352">
        <f t="shared" si="15"/>
        <v>1</v>
      </c>
      <c r="F211" s="355">
        <v>4</v>
      </c>
      <c r="G211" s="349">
        <v>3</v>
      </c>
      <c r="H211" s="357">
        <v>2</v>
      </c>
      <c r="I211" s="357"/>
      <c r="J211" s="456">
        <v>0.94359999999999999</v>
      </c>
      <c r="K211" s="358"/>
      <c r="L211" s="359"/>
      <c r="M211" s="12">
        <v>1</v>
      </c>
      <c r="N211" s="149">
        <v>1</v>
      </c>
      <c r="O211" s="150">
        <v>1</v>
      </c>
      <c r="P211" s="341">
        <v>18</v>
      </c>
      <c r="Q211" s="342">
        <v>13</v>
      </c>
      <c r="R211" s="333" t="s">
        <v>364</v>
      </c>
      <c r="S211" s="345">
        <v>0</v>
      </c>
      <c r="T211" s="343">
        <v>0</v>
      </c>
      <c r="U211" s="347">
        <v>1</v>
      </c>
      <c r="V211" s="239" t="s">
        <v>343</v>
      </c>
      <c r="W211" s="239" t="s">
        <v>495</v>
      </c>
      <c r="X211" s="155" t="s">
        <v>364</v>
      </c>
      <c r="Y211" s="181">
        <v>1</v>
      </c>
      <c r="Z211" s="181"/>
      <c r="AA211" s="181"/>
      <c r="AB211" s="181" t="s">
        <v>495</v>
      </c>
      <c r="AC211" s="181"/>
      <c r="AD211" s="299">
        <v>6</v>
      </c>
      <c r="AE211" s="302"/>
    </row>
    <row r="212" spans="1:31" ht="15" x14ac:dyDescent="0.25">
      <c r="A212" s="144" t="s">
        <v>216</v>
      </c>
      <c r="B212" s="350">
        <v>1568</v>
      </c>
      <c r="C212" s="151">
        <f t="shared" si="13"/>
        <v>3450</v>
      </c>
      <c r="D212" s="151">
        <f t="shared" si="14"/>
        <v>1568</v>
      </c>
      <c r="E212" s="352">
        <f t="shared" si="15"/>
        <v>1</v>
      </c>
      <c r="F212" s="355">
        <v>1</v>
      </c>
      <c r="G212" s="349">
        <v>1</v>
      </c>
      <c r="H212" s="357">
        <v>1</v>
      </c>
      <c r="I212" s="357"/>
      <c r="J212" s="456">
        <v>1</v>
      </c>
      <c r="K212" s="358"/>
      <c r="L212" s="359"/>
      <c r="M212" s="12">
        <v>1</v>
      </c>
      <c r="N212" s="149"/>
      <c r="O212" s="150"/>
      <c r="P212" s="341">
        <v>4</v>
      </c>
      <c r="Q212" s="342">
        <v>4</v>
      </c>
      <c r="R212" s="333" t="s">
        <v>364</v>
      </c>
      <c r="S212" s="345">
        <v>0</v>
      </c>
      <c r="T212" s="343">
        <v>0</v>
      </c>
      <c r="U212" s="347">
        <v>1</v>
      </c>
      <c r="V212" s="239" t="s">
        <v>336</v>
      </c>
      <c r="W212" s="239"/>
      <c r="X212" s="155" t="s">
        <v>364</v>
      </c>
      <c r="Y212" s="181">
        <v>1</v>
      </c>
      <c r="Z212" s="288">
        <v>1</v>
      </c>
      <c r="AA212" s="181"/>
      <c r="AB212" s="181" t="s">
        <v>495</v>
      </c>
      <c r="AC212" s="181"/>
      <c r="AD212" s="299" t="s">
        <v>364</v>
      </c>
      <c r="AE212" s="302"/>
    </row>
    <row r="213" spans="1:31" ht="15" x14ac:dyDescent="0.25">
      <c r="A213" s="144" t="s">
        <v>217</v>
      </c>
      <c r="B213" s="350">
        <v>17471</v>
      </c>
      <c r="C213" s="151">
        <f t="shared" si="13"/>
        <v>27600</v>
      </c>
      <c r="D213" s="151">
        <f t="shared" si="14"/>
        <v>17471</v>
      </c>
      <c r="E213" s="352">
        <f t="shared" si="15"/>
        <v>1</v>
      </c>
      <c r="F213" s="355">
        <v>8</v>
      </c>
      <c r="G213" s="349">
        <v>8</v>
      </c>
      <c r="H213" s="357">
        <v>5</v>
      </c>
      <c r="I213" s="357"/>
      <c r="J213" s="456">
        <v>0.97309999999999997</v>
      </c>
      <c r="K213" s="358"/>
      <c r="L213" s="359"/>
      <c r="M213" s="12">
        <v>5</v>
      </c>
      <c r="N213" s="149"/>
      <c r="O213" s="150"/>
      <c r="P213" s="341">
        <v>42</v>
      </c>
      <c r="Q213" s="342">
        <v>21</v>
      </c>
      <c r="R213" s="332" t="s">
        <v>364</v>
      </c>
      <c r="S213" s="345">
        <v>1</v>
      </c>
      <c r="T213" s="343">
        <v>0</v>
      </c>
      <c r="U213" s="347">
        <v>0</v>
      </c>
      <c r="V213" s="239" t="s">
        <v>340</v>
      </c>
      <c r="W213" s="239"/>
      <c r="X213" s="155" t="s">
        <v>364</v>
      </c>
      <c r="Y213" s="182"/>
      <c r="Z213" s="256">
        <v>4</v>
      </c>
      <c r="AA213" s="182"/>
      <c r="AB213" s="182" t="s">
        <v>495</v>
      </c>
      <c r="AC213" s="182"/>
      <c r="AD213" s="299" t="s">
        <v>364</v>
      </c>
      <c r="AE213" s="302"/>
    </row>
    <row r="214" spans="1:31" ht="15" x14ac:dyDescent="0.25">
      <c r="A214" s="144" t="s">
        <v>218</v>
      </c>
      <c r="B214" s="350">
        <v>2287</v>
      </c>
      <c r="C214" s="151">
        <f t="shared" si="13"/>
        <v>3450</v>
      </c>
      <c r="D214" s="151">
        <f t="shared" si="14"/>
        <v>2287</v>
      </c>
      <c r="E214" s="352">
        <f t="shared" si="15"/>
        <v>1</v>
      </c>
      <c r="F214" s="355">
        <v>1</v>
      </c>
      <c r="G214" s="349">
        <v>1</v>
      </c>
      <c r="H214" s="357">
        <v>1</v>
      </c>
      <c r="I214" s="357"/>
      <c r="J214" s="456">
        <v>1</v>
      </c>
      <c r="K214" s="358"/>
      <c r="L214" s="359"/>
      <c r="M214" s="12">
        <v>1</v>
      </c>
      <c r="N214" s="149"/>
      <c r="O214" s="150"/>
      <c r="P214" s="341">
        <v>6</v>
      </c>
      <c r="Q214" s="342">
        <v>6</v>
      </c>
      <c r="R214" s="333" t="s">
        <v>364</v>
      </c>
      <c r="S214" s="345">
        <v>0</v>
      </c>
      <c r="T214" s="343">
        <v>0</v>
      </c>
      <c r="U214" s="347">
        <v>1</v>
      </c>
      <c r="V214" s="239" t="s">
        <v>340</v>
      </c>
      <c r="W214" s="239"/>
      <c r="X214" s="155" t="s">
        <v>364</v>
      </c>
      <c r="Y214" s="182"/>
      <c r="Z214" s="182"/>
      <c r="AA214" s="182"/>
      <c r="AB214" s="182" t="s">
        <v>495</v>
      </c>
      <c r="AC214" s="182"/>
      <c r="AD214" s="299" t="s">
        <v>364</v>
      </c>
      <c r="AE214" s="302"/>
    </row>
    <row r="215" spans="1:31" ht="15" x14ac:dyDescent="0.25">
      <c r="A215" s="144" t="s">
        <v>219</v>
      </c>
      <c r="B215" s="350">
        <v>2924</v>
      </c>
      <c r="C215" s="151">
        <f t="shared" si="13"/>
        <v>3450</v>
      </c>
      <c r="D215" s="151">
        <f t="shared" si="14"/>
        <v>2924</v>
      </c>
      <c r="E215" s="352">
        <f t="shared" si="15"/>
        <v>1</v>
      </c>
      <c r="F215" s="355">
        <v>1</v>
      </c>
      <c r="G215" s="349">
        <v>1</v>
      </c>
      <c r="H215" s="357">
        <v>1</v>
      </c>
      <c r="I215" s="357"/>
      <c r="J215" s="456">
        <v>1</v>
      </c>
      <c r="K215" s="358"/>
      <c r="L215" s="359"/>
      <c r="M215" s="12">
        <v>1</v>
      </c>
      <c r="N215" s="149"/>
      <c r="O215" s="150"/>
      <c r="P215" s="341">
        <v>7</v>
      </c>
      <c r="Q215" s="342">
        <v>7</v>
      </c>
      <c r="R215" s="333" t="s">
        <v>364</v>
      </c>
      <c r="S215" s="345">
        <v>0</v>
      </c>
      <c r="T215" s="343">
        <v>0</v>
      </c>
      <c r="U215" s="347">
        <v>1</v>
      </c>
      <c r="V215" s="239" t="s">
        <v>337</v>
      </c>
      <c r="W215" s="239" t="s">
        <v>495</v>
      </c>
      <c r="X215" s="155" t="s">
        <v>364</v>
      </c>
      <c r="Y215" s="181">
        <v>1</v>
      </c>
      <c r="Z215" s="288">
        <v>2</v>
      </c>
      <c r="AA215" s="181"/>
      <c r="AB215" s="181" t="s">
        <v>495</v>
      </c>
      <c r="AC215" s="181"/>
      <c r="AD215" s="299" t="s">
        <v>364</v>
      </c>
      <c r="AE215" s="302"/>
    </row>
    <row r="216" spans="1:31" ht="15" x14ac:dyDescent="0.25">
      <c r="A216" s="144" t="s">
        <v>220</v>
      </c>
      <c r="B216" s="350">
        <v>9887</v>
      </c>
      <c r="C216" s="151">
        <f t="shared" si="13"/>
        <v>13800</v>
      </c>
      <c r="D216" s="151">
        <f t="shared" si="14"/>
        <v>9887</v>
      </c>
      <c r="E216" s="352">
        <f t="shared" si="15"/>
        <v>1</v>
      </c>
      <c r="F216" s="355">
        <v>5</v>
      </c>
      <c r="G216" s="349">
        <v>4</v>
      </c>
      <c r="H216" s="357">
        <v>3</v>
      </c>
      <c r="I216" s="357"/>
      <c r="J216" s="456">
        <v>1</v>
      </c>
      <c r="K216" s="358"/>
      <c r="L216" s="359"/>
      <c r="M216" s="12">
        <v>4</v>
      </c>
      <c r="N216" s="149"/>
      <c r="O216" s="150"/>
      <c r="P216" s="341">
        <v>25</v>
      </c>
      <c r="Q216" s="342">
        <v>23</v>
      </c>
      <c r="R216" s="333" t="s">
        <v>364</v>
      </c>
      <c r="S216" s="345">
        <v>0</v>
      </c>
      <c r="T216" s="343">
        <v>1</v>
      </c>
      <c r="U216" s="347">
        <v>0</v>
      </c>
      <c r="V216" s="239" t="s">
        <v>369</v>
      </c>
      <c r="W216" s="239" t="s">
        <v>495</v>
      </c>
      <c r="X216" s="265" t="s">
        <v>309</v>
      </c>
      <c r="Y216" s="181">
        <v>1</v>
      </c>
      <c r="Z216" s="181"/>
      <c r="AA216" s="181"/>
      <c r="AB216" s="181" t="s">
        <v>495</v>
      </c>
      <c r="AC216" s="181"/>
      <c r="AD216" s="296">
        <v>12</v>
      </c>
      <c r="AE216" s="302"/>
    </row>
    <row r="217" spans="1:31" ht="15" x14ac:dyDescent="0.25">
      <c r="A217" s="144" t="s">
        <v>221</v>
      </c>
      <c r="B217" s="350">
        <v>2878</v>
      </c>
      <c r="C217" s="151">
        <f t="shared" si="13"/>
        <v>3450</v>
      </c>
      <c r="D217" s="151">
        <f t="shared" si="14"/>
        <v>2878</v>
      </c>
      <c r="E217" s="352">
        <f t="shared" si="15"/>
        <v>1</v>
      </c>
      <c r="F217" s="355">
        <v>1</v>
      </c>
      <c r="G217" s="349">
        <v>1</v>
      </c>
      <c r="H217" s="357">
        <v>1</v>
      </c>
      <c r="I217" s="357"/>
      <c r="J217" s="456">
        <v>1</v>
      </c>
      <c r="K217" s="358"/>
      <c r="L217" s="359"/>
      <c r="M217" s="12">
        <v>1</v>
      </c>
      <c r="N217" s="149"/>
      <c r="O217" s="150"/>
      <c r="P217" s="341">
        <v>7</v>
      </c>
      <c r="Q217" s="342">
        <v>7</v>
      </c>
      <c r="R217" s="333" t="s">
        <v>364</v>
      </c>
      <c r="S217" s="345">
        <v>0</v>
      </c>
      <c r="T217" s="343">
        <v>0</v>
      </c>
      <c r="U217" s="347">
        <v>1</v>
      </c>
      <c r="V217" s="239" t="s">
        <v>362</v>
      </c>
      <c r="W217" s="239"/>
      <c r="X217" s="269" t="s">
        <v>569</v>
      </c>
      <c r="Y217" s="182"/>
      <c r="Z217" s="289">
        <v>1</v>
      </c>
      <c r="AA217" s="182"/>
      <c r="AB217" s="182" t="s">
        <v>495</v>
      </c>
      <c r="AC217" s="182"/>
      <c r="AD217" s="299" t="s">
        <v>364</v>
      </c>
      <c r="AE217" s="302"/>
    </row>
    <row r="218" spans="1:31" ht="15" x14ac:dyDescent="0.25">
      <c r="A218" s="144" t="s">
        <v>222</v>
      </c>
      <c r="B218" s="350">
        <v>6205</v>
      </c>
      <c r="C218" s="151">
        <f t="shared" si="13"/>
        <v>6900</v>
      </c>
      <c r="D218" s="151">
        <f t="shared" si="14"/>
        <v>6205</v>
      </c>
      <c r="E218" s="352">
        <f t="shared" si="15"/>
        <v>1</v>
      </c>
      <c r="F218" s="355">
        <v>3</v>
      </c>
      <c r="G218" s="349">
        <v>2</v>
      </c>
      <c r="H218" s="357">
        <v>0</v>
      </c>
      <c r="I218" s="357"/>
      <c r="J218" s="456">
        <v>0</v>
      </c>
      <c r="K218" s="358"/>
      <c r="L218" s="359"/>
      <c r="M218" s="12">
        <v>2</v>
      </c>
      <c r="N218" s="149"/>
      <c r="O218" s="150"/>
      <c r="P218" s="341">
        <v>16</v>
      </c>
      <c r="Q218" s="342">
        <v>11</v>
      </c>
      <c r="R218" s="333" t="s">
        <v>364</v>
      </c>
      <c r="S218" s="345">
        <v>0</v>
      </c>
      <c r="T218" s="343">
        <v>0</v>
      </c>
      <c r="U218" s="347">
        <v>1</v>
      </c>
      <c r="V218" s="239" t="s">
        <v>351</v>
      </c>
      <c r="W218" s="239"/>
      <c r="X218" s="155" t="s">
        <v>364</v>
      </c>
      <c r="Y218" s="182"/>
      <c r="Z218" s="289">
        <v>1</v>
      </c>
      <c r="AA218" s="182"/>
      <c r="AB218" s="182" t="s">
        <v>495</v>
      </c>
      <c r="AC218" s="182"/>
      <c r="AD218" s="299" t="s">
        <v>364</v>
      </c>
      <c r="AE218" s="302"/>
    </row>
    <row r="219" spans="1:31" ht="15" x14ac:dyDescent="0.25">
      <c r="A219" s="144" t="s">
        <v>223</v>
      </c>
      <c r="B219" s="350">
        <v>5940</v>
      </c>
      <c r="C219" s="151">
        <f t="shared" si="13"/>
        <v>10350</v>
      </c>
      <c r="D219" s="151">
        <f t="shared" si="14"/>
        <v>5940</v>
      </c>
      <c r="E219" s="352">
        <f t="shared" si="15"/>
        <v>1</v>
      </c>
      <c r="F219" s="355">
        <v>3</v>
      </c>
      <c r="G219" s="349">
        <v>3</v>
      </c>
      <c r="H219" s="357">
        <v>2</v>
      </c>
      <c r="I219" s="357"/>
      <c r="J219" s="456">
        <v>1</v>
      </c>
      <c r="K219" s="358"/>
      <c r="L219" s="359"/>
      <c r="M219" s="12">
        <v>2</v>
      </c>
      <c r="N219" s="149"/>
      <c r="O219" s="150"/>
      <c r="P219" s="341">
        <v>15</v>
      </c>
      <c r="Q219" s="342">
        <v>15</v>
      </c>
      <c r="R219" s="333" t="s">
        <v>364</v>
      </c>
      <c r="S219" s="345">
        <v>0</v>
      </c>
      <c r="T219" s="343">
        <v>1</v>
      </c>
      <c r="U219" s="347">
        <v>0</v>
      </c>
      <c r="V219" s="239" t="s">
        <v>366</v>
      </c>
      <c r="W219" s="239"/>
      <c r="X219" s="155" t="s">
        <v>364</v>
      </c>
      <c r="Y219" s="181">
        <v>1</v>
      </c>
      <c r="Z219" s="255">
        <v>2</v>
      </c>
      <c r="AA219" s="181"/>
      <c r="AB219" s="181" t="s">
        <v>495</v>
      </c>
      <c r="AC219" s="181"/>
      <c r="AD219" s="299" t="s">
        <v>364</v>
      </c>
      <c r="AE219" s="302"/>
    </row>
    <row r="220" spans="1:31" ht="15" x14ac:dyDescent="0.25">
      <c r="A220" s="144" t="s">
        <v>224</v>
      </c>
      <c r="B220" s="350">
        <v>7489</v>
      </c>
      <c r="C220" s="151">
        <f t="shared" si="13"/>
        <v>10350</v>
      </c>
      <c r="D220" s="151">
        <f t="shared" si="14"/>
        <v>7489</v>
      </c>
      <c r="E220" s="352">
        <f t="shared" si="15"/>
        <v>1</v>
      </c>
      <c r="F220" s="355">
        <v>4</v>
      </c>
      <c r="G220" s="349">
        <v>3</v>
      </c>
      <c r="H220" s="357">
        <v>2</v>
      </c>
      <c r="I220" s="357"/>
      <c r="J220" s="456">
        <v>0.91749999999999998</v>
      </c>
      <c r="K220" s="358"/>
      <c r="L220" s="359"/>
      <c r="M220" s="12">
        <v>1</v>
      </c>
      <c r="N220" s="149"/>
      <c r="O220" s="150"/>
      <c r="P220" s="341">
        <v>19</v>
      </c>
      <c r="Q220" s="342">
        <v>12</v>
      </c>
      <c r="R220" s="333" t="s">
        <v>364</v>
      </c>
      <c r="S220" s="345">
        <v>0</v>
      </c>
      <c r="T220" s="343">
        <v>0</v>
      </c>
      <c r="U220" s="347">
        <v>1</v>
      </c>
      <c r="V220" s="239" t="s">
        <v>366</v>
      </c>
      <c r="W220" s="239"/>
      <c r="X220" s="155" t="s">
        <v>364</v>
      </c>
      <c r="Y220" s="182">
        <v>1</v>
      </c>
      <c r="Z220" s="182"/>
      <c r="AA220" s="182"/>
      <c r="AB220" s="182" t="s">
        <v>495</v>
      </c>
      <c r="AC220" s="182"/>
      <c r="AD220" s="299" t="s">
        <v>364</v>
      </c>
      <c r="AE220" s="305">
        <v>1</v>
      </c>
    </row>
    <row r="221" spans="1:31" ht="15" x14ac:dyDescent="0.25">
      <c r="A221" s="144" t="s">
        <v>225</v>
      </c>
      <c r="B221" s="350">
        <v>71061</v>
      </c>
      <c r="C221" s="151">
        <f t="shared" si="13"/>
        <v>55200</v>
      </c>
      <c r="D221" s="151">
        <f t="shared" si="14"/>
        <v>55200</v>
      </c>
      <c r="E221" s="352">
        <f t="shared" si="15"/>
        <v>0.776797399417402</v>
      </c>
      <c r="F221" s="355">
        <v>34</v>
      </c>
      <c r="G221" s="349">
        <v>16</v>
      </c>
      <c r="H221" s="357">
        <v>1</v>
      </c>
      <c r="I221" s="357"/>
      <c r="J221" s="456">
        <v>4.7899999999999998E-2</v>
      </c>
      <c r="K221" s="358"/>
      <c r="L221" s="359"/>
      <c r="M221" s="12">
        <v>12</v>
      </c>
      <c r="N221" s="149"/>
      <c r="O221" s="150"/>
      <c r="P221" s="341">
        <v>171</v>
      </c>
      <c r="Q221" s="342">
        <v>73</v>
      </c>
      <c r="R221" s="333" t="s">
        <v>364</v>
      </c>
      <c r="S221" s="345">
        <v>2</v>
      </c>
      <c r="T221" s="343">
        <v>0</v>
      </c>
      <c r="U221" s="347">
        <v>0</v>
      </c>
      <c r="V221" s="240" t="s">
        <v>440</v>
      </c>
      <c r="W221" s="239" t="s">
        <v>495</v>
      </c>
      <c r="X221" s="264" t="s">
        <v>4</v>
      </c>
      <c r="Y221" s="181">
        <v>2</v>
      </c>
      <c r="Z221" s="290">
        <v>15</v>
      </c>
      <c r="AA221" s="181"/>
      <c r="AB221" s="181" t="s">
        <v>495</v>
      </c>
      <c r="AC221" s="181"/>
      <c r="AD221" s="296">
        <v>30</v>
      </c>
      <c r="AE221" s="302"/>
    </row>
    <row r="222" spans="1:31" ht="15" x14ac:dyDescent="0.25">
      <c r="A222" s="144" t="s">
        <v>226</v>
      </c>
      <c r="B222" s="350">
        <v>11676</v>
      </c>
      <c r="C222" s="151">
        <f t="shared" si="13"/>
        <v>13800</v>
      </c>
      <c r="D222" s="151">
        <f t="shared" si="14"/>
        <v>11676</v>
      </c>
      <c r="E222" s="352">
        <f t="shared" si="15"/>
        <v>1</v>
      </c>
      <c r="F222" s="355">
        <v>6</v>
      </c>
      <c r="G222" s="349">
        <v>4</v>
      </c>
      <c r="H222" s="357">
        <v>2</v>
      </c>
      <c r="I222" s="357"/>
      <c r="J222" s="456">
        <v>0.58430000000000004</v>
      </c>
      <c r="K222" s="358"/>
      <c r="L222" s="359"/>
      <c r="M222" s="12">
        <v>3</v>
      </c>
      <c r="N222" s="149">
        <v>1</v>
      </c>
      <c r="O222" s="150">
        <v>1</v>
      </c>
      <c r="P222" s="341">
        <v>28</v>
      </c>
      <c r="Q222" s="342">
        <v>17</v>
      </c>
      <c r="R222" s="333" t="s">
        <v>364</v>
      </c>
      <c r="S222" s="345">
        <v>0</v>
      </c>
      <c r="T222" s="343">
        <v>0</v>
      </c>
      <c r="U222" s="347">
        <v>0</v>
      </c>
      <c r="V222" s="239" t="s">
        <v>364</v>
      </c>
      <c r="W222" s="239"/>
      <c r="X222" s="155" t="s">
        <v>364</v>
      </c>
      <c r="Y222" s="182"/>
      <c r="Z222" s="182"/>
      <c r="AA222" s="182"/>
      <c r="AB222" s="182" t="s">
        <v>495</v>
      </c>
      <c r="AC222" s="182"/>
      <c r="AD222" s="299" t="s">
        <v>364</v>
      </c>
      <c r="AE222" s="302"/>
    </row>
    <row r="223" spans="1:31" ht="15" x14ac:dyDescent="0.25">
      <c r="A223" s="144" t="s">
        <v>227</v>
      </c>
      <c r="B223" s="350">
        <v>4611</v>
      </c>
      <c r="C223" s="151">
        <f t="shared" si="13"/>
        <v>6900</v>
      </c>
      <c r="D223" s="151">
        <f t="shared" si="14"/>
        <v>4611</v>
      </c>
      <c r="E223" s="352">
        <f t="shared" si="15"/>
        <v>1</v>
      </c>
      <c r="F223" s="355">
        <v>2</v>
      </c>
      <c r="G223" s="349">
        <v>2</v>
      </c>
      <c r="H223" s="357">
        <v>1</v>
      </c>
      <c r="I223" s="357"/>
      <c r="J223" s="456">
        <v>0.74670000000000003</v>
      </c>
      <c r="K223" s="358"/>
      <c r="L223" s="359"/>
      <c r="M223" s="12">
        <v>2</v>
      </c>
      <c r="N223" s="149"/>
      <c r="O223" s="150"/>
      <c r="P223" s="341">
        <v>11</v>
      </c>
      <c r="Q223" s="342">
        <v>11</v>
      </c>
      <c r="R223" s="333" t="s">
        <v>364</v>
      </c>
      <c r="S223" s="345">
        <v>0</v>
      </c>
      <c r="T223" s="343">
        <v>0</v>
      </c>
      <c r="U223" s="347">
        <v>1</v>
      </c>
      <c r="V223" s="239" t="s">
        <v>367</v>
      </c>
      <c r="W223" s="239"/>
      <c r="X223" s="155" t="s">
        <v>364</v>
      </c>
      <c r="Y223" s="182"/>
      <c r="Z223" s="182"/>
      <c r="AA223" s="182"/>
      <c r="AB223" s="182" t="s">
        <v>495</v>
      </c>
      <c r="AC223" s="182"/>
      <c r="AD223" s="299" t="s">
        <v>364</v>
      </c>
      <c r="AE223" s="302"/>
    </row>
    <row r="224" spans="1:31" ht="15" x14ac:dyDescent="0.25">
      <c r="A224" s="144" t="s">
        <v>228</v>
      </c>
      <c r="B224" s="350">
        <v>42302</v>
      </c>
      <c r="C224" s="151">
        <f t="shared" si="13"/>
        <v>24150</v>
      </c>
      <c r="D224" s="151">
        <f t="shared" si="14"/>
        <v>24150</v>
      </c>
      <c r="E224" s="352">
        <f t="shared" si="15"/>
        <v>0.57089499314453218</v>
      </c>
      <c r="F224" s="355">
        <v>21</v>
      </c>
      <c r="G224" s="349">
        <v>7</v>
      </c>
      <c r="H224" s="357">
        <v>9</v>
      </c>
      <c r="I224" s="357"/>
      <c r="J224" s="456">
        <v>0.73060000000000003</v>
      </c>
      <c r="K224" s="358"/>
      <c r="L224" s="359"/>
      <c r="M224" s="12">
        <v>7</v>
      </c>
      <c r="N224" s="149">
        <v>1</v>
      </c>
      <c r="O224" s="150">
        <v>1</v>
      </c>
      <c r="P224" s="341">
        <v>105</v>
      </c>
      <c r="Q224" s="342">
        <v>36</v>
      </c>
      <c r="R224" s="333" t="s">
        <v>364</v>
      </c>
      <c r="S224" s="345">
        <v>1</v>
      </c>
      <c r="T224" s="343">
        <v>0</v>
      </c>
      <c r="U224" s="347">
        <v>0</v>
      </c>
      <c r="V224" s="239" t="s">
        <v>405</v>
      </c>
      <c r="W224" s="239" t="s">
        <v>495</v>
      </c>
      <c r="X224" s="264" t="s">
        <v>4</v>
      </c>
      <c r="Y224" s="182"/>
      <c r="Z224" s="291">
        <v>3</v>
      </c>
      <c r="AA224" s="182"/>
      <c r="AB224" s="182" t="s">
        <v>495</v>
      </c>
      <c r="AC224" s="182"/>
      <c r="AD224" s="299" t="s">
        <v>364</v>
      </c>
      <c r="AE224" s="302"/>
    </row>
    <row r="225" spans="1:31" s="1" customFormat="1" ht="15" x14ac:dyDescent="0.25">
      <c r="A225" s="144" t="s">
        <v>229</v>
      </c>
      <c r="B225" s="350">
        <v>2483</v>
      </c>
      <c r="C225" s="151">
        <f t="shared" si="13"/>
        <v>0</v>
      </c>
      <c r="D225" s="151">
        <f t="shared" si="14"/>
        <v>0</v>
      </c>
      <c r="E225" s="352">
        <f t="shared" si="15"/>
        <v>0</v>
      </c>
      <c r="F225" s="355">
        <v>1</v>
      </c>
      <c r="G225" s="349">
        <v>0</v>
      </c>
      <c r="H225" s="357">
        <v>1</v>
      </c>
      <c r="I225" s="357"/>
      <c r="J225" s="456">
        <v>1</v>
      </c>
      <c r="K225" s="358"/>
      <c r="L225" s="359"/>
      <c r="M225" s="12">
        <v>1</v>
      </c>
      <c r="N225" s="149"/>
      <c r="O225" s="150"/>
      <c r="P225" s="341">
        <v>6</v>
      </c>
      <c r="Q225" s="342">
        <v>6</v>
      </c>
      <c r="R225" s="333" t="s">
        <v>364</v>
      </c>
      <c r="S225" s="345">
        <v>0</v>
      </c>
      <c r="T225" s="343">
        <v>0</v>
      </c>
      <c r="U225" s="347">
        <v>1</v>
      </c>
      <c r="V225" s="239" t="s">
        <v>347</v>
      </c>
      <c r="W225" s="239"/>
      <c r="X225" s="155" t="s">
        <v>364</v>
      </c>
      <c r="Y225" s="181">
        <v>1</v>
      </c>
      <c r="Z225" s="255">
        <v>1</v>
      </c>
      <c r="AA225" s="181"/>
      <c r="AB225" s="181" t="s">
        <v>495</v>
      </c>
      <c r="AC225" s="181"/>
      <c r="AD225" s="299" t="s">
        <v>364</v>
      </c>
      <c r="AE225" s="303"/>
    </row>
    <row r="226" spans="1:31" ht="15" x14ac:dyDescent="0.25">
      <c r="A226" s="144" t="s">
        <v>230</v>
      </c>
      <c r="B226" s="350">
        <v>4598</v>
      </c>
      <c r="C226" s="151">
        <f t="shared" si="13"/>
        <v>6900</v>
      </c>
      <c r="D226" s="151">
        <f t="shared" si="14"/>
        <v>4598</v>
      </c>
      <c r="E226" s="352">
        <f t="shared" si="15"/>
        <v>1</v>
      </c>
      <c r="F226" s="355">
        <v>2</v>
      </c>
      <c r="G226" s="349">
        <v>2</v>
      </c>
      <c r="H226" s="357">
        <v>2</v>
      </c>
      <c r="I226" s="357"/>
      <c r="J226" s="456">
        <v>1</v>
      </c>
      <c r="K226" s="358"/>
      <c r="L226" s="359"/>
      <c r="M226" s="12">
        <v>2</v>
      </c>
      <c r="N226" s="149"/>
      <c r="O226" s="150"/>
      <c r="P226" s="341">
        <v>12</v>
      </c>
      <c r="Q226" s="342">
        <v>12</v>
      </c>
      <c r="R226" s="333" t="s">
        <v>364</v>
      </c>
      <c r="S226" s="345">
        <v>0</v>
      </c>
      <c r="T226" s="343">
        <v>0</v>
      </c>
      <c r="U226" s="347">
        <v>1</v>
      </c>
      <c r="V226" s="239" t="s">
        <v>333</v>
      </c>
      <c r="W226" s="239" t="s">
        <v>495</v>
      </c>
      <c r="X226" s="269" t="s">
        <v>8</v>
      </c>
      <c r="Y226" s="182">
        <v>1</v>
      </c>
      <c r="Z226" s="256">
        <v>3</v>
      </c>
      <c r="AA226" s="182"/>
      <c r="AB226" s="182" t="s">
        <v>495</v>
      </c>
      <c r="AC226" s="182"/>
      <c r="AD226" s="299" t="s">
        <v>364</v>
      </c>
      <c r="AE226" s="302"/>
    </row>
    <row r="227" spans="1:31" ht="15" x14ac:dyDescent="0.25">
      <c r="A227" s="144" t="s">
        <v>231</v>
      </c>
      <c r="B227" s="350">
        <v>11551</v>
      </c>
      <c r="C227" s="151">
        <f t="shared" si="13"/>
        <v>17250</v>
      </c>
      <c r="D227" s="151">
        <f t="shared" si="14"/>
        <v>11551</v>
      </c>
      <c r="E227" s="352">
        <f t="shared" si="15"/>
        <v>1</v>
      </c>
      <c r="F227" s="355">
        <v>6</v>
      </c>
      <c r="G227" s="349">
        <v>5</v>
      </c>
      <c r="H227" s="357">
        <v>2</v>
      </c>
      <c r="I227" s="357"/>
      <c r="J227" s="456">
        <v>0.5948</v>
      </c>
      <c r="K227" s="358"/>
      <c r="L227" s="359"/>
      <c r="M227" s="12">
        <v>2</v>
      </c>
      <c r="N227" s="149"/>
      <c r="O227" s="150"/>
      <c r="P227" s="341">
        <v>29</v>
      </c>
      <c r="Q227" s="342">
        <v>28</v>
      </c>
      <c r="R227" s="333" t="s">
        <v>364</v>
      </c>
      <c r="S227" s="345">
        <v>1</v>
      </c>
      <c r="T227" s="343">
        <v>0</v>
      </c>
      <c r="U227" s="347">
        <v>0</v>
      </c>
      <c r="V227" s="239" t="s">
        <v>359</v>
      </c>
      <c r="W227" s="239"/>
      <c r="X227" s="269" t="s">
        <v>559</v>
      </c>
      <c r="Y227" s="182"/>
      <c r="Z227" s="182"/>
      <c r="AA227" s="182"/>
      <c r="AB227" s="182" t="s">
        <v>495</v>
      </c>
      <c r="AC227" s="182"/>
      <c r="AD227" s="299" t="s">
        <v>364</v>
      </c>
      <c r="AE227" s="302"/>
    </row>
    <row r="228" spans="1:31" ht="15" x14ac:dyDescent="0.25">
      <c r="A228" s="144" t="s">
        <v>232</v>
      </c>
      <c r="B228" s="350">
        <v>4786</v>
      </c>
      <c r="C228" s="151">
        <f t="shared" si="13"/>
        <v>6900</v>
      </c>
      <c r="D228" s="151">
        <f t="shared" si="14"/>
        <v>4786</v>
      </c>
      <c r="E228" s="352">
        <f t="shared" si="15"/>
        <v>1</v>
      </c>
      <c r="F228" s="355">
        <v>3</v>
      </c>
      <c r="G228" s="349">
        <v>2</v>
      </c>
      <c r="H228" s="357">
        <v>2</v>
      </c>
      <c r="I228" s="357"/>
      <c r="J228" s="456">
        <v>1</v>
      </c>
      <c r="K228" s="358"/>
      <c r="L228" s="359"/>
      <c r="M228" s="12">
        <v>2</v>
      </c>
      <c r="N228" s="149">
        <v>1</v>
      </c>
      <c r="O228" s="150">
        <v>1</v>
      </c>
      <c r="P228" s="341">
        <v>13</v>
      </c>
      <c r="Q228" s="342">
        <v>12</v>
      </c>
      <c r="R228" s="333" t="s">
        <v>364</v>
      </c>
      <c r="S228" s="345">
        <v>0</v>
      </c>
      <c r="T228" s="343">
        <v>0</v>
      </c>
      <c r="U228" s="347">
        <v>1</v>
      </c>
      <c r="V228" s="237" t="s">
        <v>450</v>
      </c>
      <c r="W228" s="243" t="s">
        <v>495</v>
      </c>
      <c r="X228" s="155" t="s">
        <v>364</v>
      </c>
      <c r="Y228" s="182">
        <v>1</v>
      </c>
      <c r="Z228" s="182"/>
      <c r="AA228" s="182"/>
      <c r="AB228" s="182" t="s">
        <v>495</v>
      </c>
      <c r="AC228" s="182"/>
      <c r="AD228" s="299" t="s">
        <v>364</v>
      </c>
      <c r="AE228" s="302"/>
    </row>
    <row r="229" spans="1:31" ht="15" x14ac:dyDescent="0.25">
      <c r="A229" s="144" t="s">
        <v>233</v>
      </c>
      <c r="B229" s="350">
        <v>7642</v>
      </c>
      <c r="C229" s="151">
        <f t="shared" si="13"/>
        <v>10350</v>
      </c>
      <c r="D229" s="151">
        <f t="shared" si="14"/>
        <v>7642</v>
      </c>
      <c r="E229" s="352">
        <f t="shared" si="15"/>
        <v>1</v>
      </c>
      <c r="F229" s="355">
        <v>4</v>
      </c>
      <c r="G229" s="349">
        <v>3</v>
      </c>
      <c r="H229" s="357">
        <v>2</v>
      </c>
      <c r="I229" s="357"/>
      <c r="J229" s="456">
        <v>0.90090000000000003</v>
      </c>
      <c r="K229" s="358"/>
      <c r="L229" s="359"/>
      <c r="M229" s="12">
        <v>2</v>
      </c>
      <c r="N229" s="149"/>
      <c r="O229" s="150"/>
      <c r="P229" s="341">
        <v>19</v>
      </c>
      <c r="Q229" s="342">
        <v>19</v>
      </c>
      <c r="R229" s="333" t="s">
        <v>364</v>
      </c>
      <c r="S229" s="345">
        <v>0</v>
      </c>
      <c r="T229" s="343">
        <v>1</v>
      </c>
      <c r="U229" s="347">
        <v>0</v>
      </c>
      <c r="V229" s="239" t="s">
        <v>366</v>
      </c>
      <c r="W229" s="239"/>
      <c r="X229" s="155" t="s">
        <v>364</v>
      </c>
      <c r="Y229" s="182"/>
      <c r="Z229" s="289">
        <v>1</v>
      </c>
      <c r="AA229" s="182"/>
      <c r="AB229" s="182" t="s">
        <v>495</v>
      </c>
      <c r="AC229" s="182"/>
      <c r="AD229" s="299" t="s">
        <v>364</v>
      </c>
      <c r="AE229" s="305">
        <v>1</v>
      </c>
    </row>
    <row r="230" spans="1:31" ht="15" x14ac:dyDescent="0.25">
      <c r="A230" s="144" t="s">
        <v>234</v>
      </c>
      <c r="B230" s="350">
        <v>3781</v>
      </c>
      <c r="C230" s="151">
        <f t="shared" si="13"/>
        <v>6900</v>
      </c>
      <c r="D230" s="151">
        <f t="shared" si="14"/>
        <v>3781</v>
      </c>
      <c r="E230" s="352">
        <f t="shared" si="15"/>
        <v>1</v>
      </c>
      <c r="F230" s="355">
        <v>2</v>
      </c>
      <c r="G230" s="349">
        <v>2</v>
      </c>
      <c r="H230" s="357">
        <v>2</v>
      </c>
      <c r="I230" s="357"/>
      <c r="J230" s="456">
        <v>1</v>
      </c>
      <c r="K230" s="358"/>
      <c r="L230" s="359"/>
      <c r="M230" s="12">
        <v>1</v>
      </c>
      <c r="N230" s="149"/>
      <c r="O230" s="150"/>
      <c r="P230" s="341">
        <v>10</v>
      </c>
      <c r="Q230" s="342">
        <v>11</v>
      </c>
      <c r="R230" s="333" t="s">
        <v>364</v>
      </c>
      <c r="S230" s="345">
        <v>0</v>
      </c>
      <c r="T230" s="343">
        <v>0</v>
      </c>
      <c r="U230" s="347">
        <v>1</v>
      </c>
      <c r="V230" s="239" t="s">
        <v>348</v>
      </c>
      <c r="W230" s="239" t="s">
        <v>495</v>
      </c>
      <c r="X230" s="269" t="s">
        <v>563</v>
      </c>
      <c r="Y230" s="182"/>
      <c r="Z230" s="182"/>
      <c r="AA230" s="182"/>
      <c r="AB230" s="182" t="s">
        <v>495</v>
      </c>
      <c r="AC230" s="182"/>
      <c r="AD230" s="299" t="s">
        <v>364</v>
      </c>
      <c r="AE230" s="302"/>
    </row>
    <row r="231" spans="1:31" ht="15" x14ac:dyDescent="0.25">
      <c r="A231" s="144" t="s">
        <v>235</v>
      </c>
      <c r="B231" s="350">
        <v>4718</v>
      </c>
      <c r="C231" s="151">
        <f t="shared" si="13"/>
        <v>6900</v>
      </c>
      <c r="D231" s="151">
        <f t="shared" si="14"/>
        <v>4718</v>
      </c>
      <c r="E231" s="352">
        <f t="shared" si="15"/>
        <v>1</v>
      </c>
      <c r="F231" s="355">
        <v>2</v>
      </c>
      <c r="G231" s="349">
        <v>2</v>
      </c>
      <c r="H231" s="357">
        <v>1</v>
      </c>
      <c r="I231" s="357"/>
      <c r="J231" s="456">
        <v>0.72529999999999994</v>
      </c>
      <c r="K231" s="358"/>
      <c r="L231" s="359"/>
      <c r="M231" s="12">
        <v>2</v>
      </c>
      <c r="N231" s="149"/>
      <c r="O231" s="150"/>
      <c r="P231" s="341">
        <v>12</v>
      </c>
      <c r="Q231" s="342">
        <v>8</v>
      </c>
      <c r="R231" s="333" t="s">
        <v>364</v>
      </c>
      <c r="S231" s="345">
        <v>0</v>
      </c>
      <c r="T231" s="343">
        <v>0</v>
      </c>
      <c r="U231" s="347">
        <v>1</v>
      </c>
      <c r="V231" s="239" t="s">
        <v>342</v>
      </c>
      <c r="W231" s="239"/>
      <c r="X231" s="155" t="s">
        <v>364</v>
      </c>
      <c r="Y231" s="182"/>
      <c r="Z231" s="289">
        <v>1</v>
      </c>
      <c r="AA231" s="182"/>
      <c r="AB231" s="182" t="s">
        <v>495</v>
      </c>
      <c r="AC231" s="182"/>
      <c r="AD231" s="299" t="s">
        <v>364</v>
      </c>
      <c r="AE231" s="302"/>
    </row>
    <row r="232" spans="1:31" ht="15" x14ac:dyDescent="0.25">
      <c r="A232" s="144" t="s">
        <v>236</v>
      </c>
      <c r="B232" s="350">
        <v>12678</v>
      </c>
      <c r="C232" s="151">
        <f t="shared" si="13"/>
        <v>17250</v>
      </c>
      <c r="D232" s="151">
        <f t="shared" si="14"/>
        <v>12678</v>
      </c>
      <c r="E232" s="352">
        <f t="shared" si="15"/>
        <v>1</v>
      </c>
      <c r="F232" s="355">
        <v>6</v>
      </c>
      <c r="G232" s="349">
        <v>5</v>
      </c>
      <c r="H232" s="357">
        <v>4</v>
      </c>
      <c r="I232" s="357"/>
      <c r="J232" s="456">
        <v>1</v>
      </c>
      <c r="K232" s="358"/>
      <c r="L232" s="359"/>
      <c r="M232" s="12">
        <v>5</v>
      </c>
      <c r="N232" s="149"/>
      <c r="O232" s="150"/>
      <c r="P232" s="341">
        <v>30</v>
      </c>
      <c r="Q232" s="342">
        <v>28</v>
      </c>
      <c r="R232" s="332" t="s">
        <v>364</v>
      </c>
      <c r="S232" s="346">
        <v>0</v>
      </c>
      <c r="T232" s="344">
        <v>1</v>
      </c>
      <c r="U232" s="348">
        <v>0</v>
      </c>
      <c r="V232" s="239" t="s">
        <v>358</v>
      </c>
      <c r="W232" s="239"/>
      <c r="X232" s="155" t="s">
        <v>364</v>
      </c>
      <c r="Y232" s="182"/>
      <c r="Z232" s="289">
        <v>1</v>
      </c>
      <c r="AA232" s="182"/>
      <c r="AB232" s="182" t="s">
        <v>495</v>
      </c>
      <c r="AC232" s="182"/>
      <c r="AD232" s="299" t="s">
        <v>364</v>
      </c>
      <c r="AE232" s="302"/>
    </row>
    <row r="233" spans="1:31" ht="15" x14ac:dyDescent="0.25">
      <c r="A233" s="144" t="s">
        <v>237</v>
      </c>
      <c r="B233" s="350">
        <v>16830</v>
      </c>
      <c r="C233" s="151">
        <f t="shared" si="13"/>
        <v>0</v>
      </c>
      <c r="D233" s="151">
        <f t="shared" si="14"/>
        <v>0</v>
      </c>
      <c r="E233" s="352">
        <f t="shared" si="15"/>
        <v>0</v>
      </c>
      <c r="F233" s="355">
        <v>8</v>
      </c>
      <c r="G233" s="349">
        <v>0</v>
      </c>
      <c r="H233" s="357">
        <v>3</v>
      </c>
      <c r="I233" s="357"/>
      <c r="J233" s="456">
        <v>0.61170000000000002</v>
      </c>
      <c r="K233" s="358"/>
      <c r="L233" s="359"/>
      <c r="M233" s="12">
        <v>3</v>
      </c>
      <c r="N233" s="149">
        <v>1</v>
      </c>
      <c r="O233" s="150">
        <v>1</v>
      </c>
      <c r="P233" s="341">
        <v>42</v>
      </c>
      <c r="Q233" s="342">
        <v>17</v>
      </c>
      <c r="R233" s="333" t="s">
        <v>364</v>
      </c>
      <c r="S233" s="345">
        <v>0</v>
      </c>
      <c r="T233" s="343">
        <v>1</v>
      </c>
      <c r="U233" s="347">
        <v>0</v>
      </c>
      <c r="V233" s="239" t="s">
        <v>356</v>
      </c>
      <c r="W233" s="239" t="s">
        <v>495</v>
      </c>
      <c r="X233" s="265" t="s">
        <v>309</v>
      </c>
      <c r="Y233" s="181">
        <v>2</v>
      </c>
      <c r="Z233" s="181"/>
      <c r="AA233" s="181"/>
      <c r="AB233" s="181" t="s">
        <v>495</v>
      </c>
      <c r="AC233" s="181"/>
      <c r="AD233" s="296">
        <v>30</v>
      </c>
      <c r="AE233" s="302"/>
    </row>
    <row r="234" spans="1:31" ht="15" x14ac:dyDescent="0.25">
      <c r="A234" s="144" t="s">
        <v>238</v>
      </c>
      <c r="B234" s="350">
        <v>2223</v>
      </c>
      <c r="C234" s="151">
        <f t="shared" si="13"/>
        <v>3450</v>
      </c>
      <c r="D234" s="151">
        <f t="shared" si="14"/>
        <v>2223</v>
      </c>
      <c r="E234" s="352">
        <f t="shared" si="15"/>
        <v>1</v>
      </c>
      <c r="F234" s="355">
        <v>1</v>
      </c>
      <c r="G234" s="349">
        <v>1</v>
      </c>
      <c r="H234" s="357">
        <v>1</v>
      </c>
      <c r="I234" s="357"/>
      <c r="J234" s="456">
        <v>1</v>
      </c>
      <c r="K234" s="358"/>
      <c r="L234" s="359"/>
      <c r="M234" s="12">
        <v>1</v>
      </c>
      <c r="N234" s="149"/>
      <c r="O234" s="150"/>
      <c r="P234" s="341">
        <v>6</v>
      </c>
      <c r="Q234" s="342">
        <v>6</v>
      </c>
      <c r="R234" s="333" t="s">
        <v>364</v>
      </c>
      <c r="S234" s="345">
        <v>0</v>
      </c>
      <c r="T234" s="343">
        <v>0</v>
      </c>
      <c r="U234" s="347">
        <v>1</v>
      </c>
      <c r="V234" s="239" t="s">
        <v>365</v>
      </c>
      <c r="W234" s="239" t="s">
        <v>495</v>
      </c>
      <c r="X234" s="155" t="s">
        <v>364</v>
      </c>
      <c r="Y234" s="182"/>
      <c r="Z234" s="182"/>
      <c r="AA234" s="182"/>
      <c r="AB234" s="182" t="s">
        <v>495</v>
      </c>
      <c r="AC234" s="182"/>
      <c r="AD234" s="299" t="s">
        <v>364</v>
      </c>
      <c r="AE234" s="302"/>
    </row>
    <row r="235" spans="1:31" ht="15" x14ac:dyDescent="0.25">
      <c r="A235" s="144" t="s">
        <v>239</v>
      </c>
      <c r="B235" s="350">
        <v>2142</v>
      </c>
      <c r="C235" s="151">
        <f t="shared" si="13"/>
        <v>3450</v>
      </c>
      <c r="D235" s="151">
        <f t="shared" si="14"/>
        <v>2142</v>
      </c>
      <c r="E235" s="352">
        <f t="shared" si="15"/>
        <v>1</v>
      </c>
      <c r="F235" s="355">
        <v>1</v>
      </c>
      <c r="G235" s="349">
        <v>1</v>
      </c>
      <c r="H235" s="357">
        <v>1</v>
      </c>
      <c r="I235" s="357"/>
      <c r="J235" s="456">
        <v>1</v>
      </c>
      <c r="K235" s="358"/>
      <c r="L235" s="359"/>
      <c r="M235" s="12">
        <v>1</v>
      </c>
      <c r="N235" s="149"/>
      <c r="O235" s="150"/>
      <c r="P235" s="341">
        <v>5</v>
      </c>
      <c r="Q235" s="342">
        <v>5</v>
      </c>
      <c r="R235" s="333" t="s">
        <v>364</v>
      </c>
      <c r="S235" s="345">
        <v>0</v>
      </c>
      <c r="T235" s="343">
        <v>0</v>
      </c>
      <c r="U235" s="347">
        <v>1</v>
      </c>
      <c r="V235" s="239" t="s">
        <v>367</v>
      </c>
      <c r="W235" s="239"/>
      <c r="X235" s="155" t="s">
        <v>364</v>
      </c>
      <c r="Y235" s="182"/>
      <c r="Z235" s="182"/>
      <c r="AA235" s="182"/>
      <c r="AB235" s="182" t="s">
        <v>495</v>
      </c>
      <c r="AC235" s="182"/>
      <c r="AD235" s="299" t="s">
        <v>364</v>
      </c>
      <c r="AE235" s="302"/>
    </row>
    <row r="236" spans="1:31" ht="15" x14ac:dyDescent="0.25">
      <c r="A236" s="144" t="s">
        <v>240</v>
      </c>
      <c r="B236" s="350">
        <v>8358</v>
      </c>
      <c r="C236" s="151">
        <f t="shared" si="13"/>
        <v>10350</v>
      </c>
      <c r="D236" s="151">
        <f t="shared" si="14"/>
        <v>8358</v>
      </c>
      <c r="E236" s="352">
        <f t="shared" si="15"/>
        <v>1</v>
      </c>
      <c r="F236" s="355">
        <v>4</v>
      </c>
      <c r="G236" s="349">
        <v>3</v>
      </c>
      <c r="H236" s="357">
        <v>4</v>
      </c>
      <c r="I236" s="357"/>
      <c r="J236" s="456">
        <v>1</v>
      </c>
      <c r="K236" s="358"/>
      <c r="L236" s="359"/>
      <c r="M236" s="12">
        <v>2</v>
      </c>
      <c r="N236" s="149">
        <v>1</v>
      </c>
      <c r="O236" s="150">
        <v>1</v>
      </c>
      <c r="P236" s="341">
        <v>21</v>
      </c>
      <c r="Q236" s="342">
        <v>20</v>
      </c>
      <c r="R236" s="333" t="s">
        <v>364</v>
      </c>
      <c r="S236" s="345">
        <v>0</v>
      </c>
      <c r="T236" s="343">
        <v>1</v>
      </c>
      <c r="U236" s="347">
        <v>0</v>
      </c>
      <c r="V236" s="239" t="s">
        <v>343</v>
      </c>
      <c r="W236" s="239" t="s">
        <v>495</v>
      </c>
      <c r="X236" s="155" t="s">
        <v>364</v>
      </c>
      <c r="Y236" s="182"/>
      <c r="Z236" s="182"/>
      <c r="AA236" s="182"/>
      <c r="AB236" s="182" t="s">
        <v>495</v>
      </c>
      <c r="AC236" s="182"/>
      <c r="AD236" s="299" t="s">
        <v>364</v>
      </c>
      <c r="AE236" s="302"/>
    </row>
    <row r="237" spans="1:31" ht="15" x14ac:dyDescent="0.25">
      <c r="A237" s="144" t="s">
        <v>241</v>
      </c>
      <c r="B237" s="350">
        <v>8787</v>
      </c>
      <c r="C237" s="151">
        <f t="shared" si="13"/>
        <v>10350</v>
      </c>
      <c r="D237" s="151">
        <f t="shared" si="14"/>
        <v>8787</v>
      </c>
      <c r="E237" s="352">
        <f t="shared" si="15"/>
        <v>1</v>
      </c>
      <c r="F237" s="355">
        <v>4</v>
      </c>
      <c r="G237" s="349">
        <v>3</v>
      </c>
      <c r="H237" s="357">
        <v>3</v>
      </c>
      <c r="I237" s="357"/>
      <c r="J237" s="456">
        <v>1</v>
      </c>
      <c r="K237" s="358"/>
      <c r="L237" s="359"/>
      <c r="M237" s="12">
        <v>3</v>
      </c>
      <c r="N237" s="149">
        <v>1</v>
      </c>
      <c r="O237" s="150">
        <v>1</v>
      </c>
      <c r="P237" s="341">
        <v>22</v>
      </c>
      <c r="Q237" s="342">
        <v>19</v>
      </c>
      <c r="R237" s="333" t="s">
        <v>364</v>
      </c>
      <c r="S237" s="345">
        <v>0</v>
      </c>
      <c r="T237" s="343">
        <v>0</v>
      </c>
      <c r="U237" s="347">
        <v>0</v>
      </c>
      <c r="V237" s="239" t="s">
        <v>366</v>
      </c>
      <c r="W237" s="239"/>
      <c r="X237" s="155" t="s">
        <v>364</v>
      </c>
      <c r="Y237" s="182"/>
      <c r="Z237" s="182"/>
      <c r="AA237" s="182"/>
      <c r="AB237" s="182" t="s">
        <v>495</v>
      </c>
      <c r="AC237" s="182"/>
      <c r="AD237" s="299" t="s">
        <v>364</v>
      </c>
      <c r="AE237" s="302"/>
    </row>
    <row r="238" spans="1:31" ht="15" x14ac:dyDescent="0.25">
      <c r="A238" s="146" t="s">
        <v>242</v>
      </c>
      <c r="B238" s="350">
        <v>2428</v>
      </c>
      <c r="C238" s="151">
        <f t="shared" si="13"/>
        <v>3450</v>
      </c>
      <c r="D238" s="151">
        <f t="shared" si="14"/>
        <v>2428</v>
      </c>
      <c r="E238" s="352">
        <f t="shared" si="15"/>
        <v>1</v>
      </c>
      <c r="F238" s="355">
        <v>1</v>
      </c>
      <c r="G238" s="349">
        <v>1</v>
      </c>
      <c r="H238" s="357">
        <v>1</v>
      </c>
      <c r="I238" s="357"/>
      <c r="J238" s="456">
        <v>1</v>
      </c>
      <c r="K238" s="358"/>
      <c r="L238" s="359"/>
      <c r="M238" s="12">
        <v>1</v>
      </c>
      <c r="N238" s="149"/>
      <c r="O238" s="150"/>
      <c r="P238" s="341">
        <v>7</v>
      </c>
      <c r="Q238" s="342">
        <v>7</v>
      </c>
      <c r="R238" s="333" t="s">
        <v>364</v>
      </c>
      <c r="S238" s="345">
        <v>0</v>
      </c>
      <c r="T238" s="343">
        <v>0</v>
      </c>
      <c r="U238" s="347">
        <v>1</v>
      </c>
      <c r="V238" s="237" t="s">
        <v>450</v>
      </c>
      <c r="W238" s="243" t="s">
        <v>495</v>
      </c>
      <c r="X238" s="271" t="s">
        <v>563</v>
      </c>
      <c r="Y238" s="182"/>
      <c r="Z238" s="256">
        <v>1</v>
      </c>
      <c r="AA238" s="182"/>
      <c r="AB238" s="182" t="s">
        <v>495</v>
      </c>
      <c r="AC238" s="182"/>
      <c r="AD238" s="299" t="s">
        <v>364</v>
      </c>
      <c r="AE238" s="302"/>
    </row>
    <row r="239" spans="1:31" ht="15" x14ac:dyDescent="0.25">
      <c r="A239" s="144" t="s">
        <v>243</v>
      </c>
      <c r="B239" s="350">
        <v>1260</v>
      </c>
      <c r="C239" s="151">
        <f t="shared" si="13"/>
        <v>3450</v>
      </c>
      <c r="D239" s="151">
        <f t="shared" si="14"/>
        <v>1260</v>
      </c>
      <c r="E239" s="352">
        <f t="shared" si="15"/>
        <v>1</v>
      </c>
      <c r="F239" s="355">
        <v>1</v>
      </c>
      <c r="G239" s="349">
        <v>1</v>
      </c>
      <c r="H239" s="357">
        <v>1</v>
      </c>
      <c r="I239" s="357"/>
      <c r="J239" s="456">
        <v>1</v>
      </c>
      <c r="K239" s="358"/>
      <c r="L239" s="359"/>
      <c r="M239" s="12">
        <v>1</v>
      </c>
      <c r="N239" s="149"/>
      <c r="O239" s="150"/>
      <c r="P239" s="341">
        <v>3</v>
      </c>
      <c r="Q239" s="342">
        <v>4</v>
      </c>
      <c r="R239" s="333" t="s">
        <v>364</v>
      </c>
      <c r="S239" s="345">
        <v>0</v>
      </c>
      <c r="T239" s="343">
        <v>0</v>
      </c>
      <c r="U239" s="347">
        <v>1</v>
      </c>
      <c r="V239" s="239" t="s">
        <v>369</v>
      </c>
      <c r="W239" s="239" t="s">
        <v>495</v>
      </c>
      <c r="X239" s="155" t="s">
        <v>9</v>
      </c>
      <c r="Y239" s="181">
        <v>1</v>
      </c>
      <c r="Z239" s="181"/>
      <c r="AA239" s="181"/>
      <c r="AB239" s="181" t="s">
        <v>495</v>
      </c>
      <c r="AC239" s="181"/>
      <c r="AD239" s="299" t="s">
        <v>364</v>
      </c>
      <c r="AE239" s="302"/>
    </row>
    <row r="240" spans="1:31" ht="15" x14ac:dyDescent="0.25">
      <c r="A240" s="144" t="s">
        <v>244</v>
      </c>
      <c r="B240" s="350">
        <v>23245</v>
      </c>
      <c r="C240" s="151">
        <f t="shared" si="13"/>
        <v>31050</v>
      </c>
      <c r="D240" s="151">
        <f t="shared" si="14"/>
        <v>23245</v>
      </c>
      <c r="E240" s="352">
        <f t="shared" si="15"/>
        <v>1</v>
      </c>
      <c r="F240" s="355">
        <v>11</v>
      </c>
      <c r="G240" s="349">
        <v>9</v>
      </c>
      <c r="H240" s="357">
        <v>5</v>
      </c>
      <c r="I240" s="357"/>
      <c r="J240" s="456">
        <v>0.73150000000000004</v>
      </c>
      <c r="K240" s="358"/>
      <c r="L240" s="359"/>
      <c r="M240" s="12">
        <v>7</v>
      </c>
      <c r="N240" s="149"/>
      <c r="O240" s="150"/>
      <c r="P240" s="341">
        <v>56</v>
      </c>
      <c r="Q240" s="342">
        <v>41</v>
      </c>
      <c r="R240" s="333" t="s">
        <v>364</v>
      </c>
      <c r="S240" s="345">
        <v>1</v>
      </c>
      <c r="T240" s="343">
        <v>0</v>
      </c>
      <c r="U240" s="347">
        <v>0</v>
      </c>
      <c r="V240" s="240" t="s">
        <v>441</v>
      </c>
      <c r="W240" s="239"/>
      <c r="X240" s="265" t="s">
        <v>309</v>
      </c>
      <c r="Y240" s="182"/>
      <c r="Z240" s="182"/>
      <c r="AA240" s="182"/>
      <c r="AB240" s="182" t="s">
        <v>495</v>
      </c>
      <c r="AC240" s="182"/>
      <c r="AD240" s="299" t="s">
        <v>364</v>
      </c>
      <c r="AE240" s="302"/>
    </row>
    <row r="241" spans="1:31" ht="15" x14ac:dyDescent="0.25">
      <c r="A241" s="144" t="s">
        <v>245</v>
      </c>
      <c r="B241" s="350">
        <v>84507</v>
      </c>
      <c r="C241" s="151">
        <f t="shared" si="13"/>
        <v>37950</v>
      </c>
      <c r="D241" s="151">
        <f t="shared" si="14"/>
        <v>37950</v>
      </c>
      <c r="E241" s="352">
        <f t="shared" si="15"/>
        <v>0.44907522453761228</v>
      </c>
      <c r="F241" s="355">
        <v>41</v>
      </c>
      <c r="G241" s="349">
        <v>11</v>
      </c>
      <c r="H241" s="357">
        <v>0</v>
      </c>
      <c r="I241" s="357"/>
      <c r="J241" s="456">
        <v>0</v>
      </c>
      <c r="K241" s="358"/>
      <c r="L241" s="357"/>
      <c r="M241" s="12">
        <v>10</v>
      </c>
      <c r="N241" s="149"/>
      <c r="O241" s="150"/>
      <c r="P241" s="341">
        <v>205</v>
      </c>
      <c r="Q241" s="342">
        <v>84</v>
      </c>
      <c r="R241" s="333" t="s">
        <v>364</v>
      </c>
      <c r="S241" s="345">
        <v>0</v>
      </c>
      <c r="T241" s="343">
        <v>0</v>
      </c>
      <c r="U241" s="347">
        <v>0</v>
      </c>
      <c r="V241" s="240" t="s">
        <v>442</v>
      </c>
      <c r="W241" s="239" t="s">
        <v>495</v>
      </c>
      <c r="X241" s="264" t="s">
        <v>5</v>
      </c>
      <c r="Y241" s="182">
        <v>1</v>
      </c>
      <c r="Z241" s="256">
        <v>7</v>
      </c>
      <c r="AA241" s="182"/>
      <c r="AB241" s="182"/>
      <c r="AC241" s="182"/>
      <c r="AD241" s="299" t="s">
        <v>364</v>
      </c>
      <c r="AE241" s="302"/>
    </row>
    <row r="242" spans="1:31" ht="15" x14ac:dyDescent="0.25">
      <c r="A242" s="144" t="s">
        <v>246</v>
      </c>
      <c r="B242" s="350">
        <v>2336</v>
      </c>
      <c r="C242" s="151">
        <f t="shared" si="13"/>
        <v>3450</v>
      </c>
      <c r="D242" s="151">
        <f t="shared" si="14"/>
        <v>2336</v>
      </c>
      <c r="E242" s="352">
        <f t="shared" si="15"/>
        <v>1</v>
      </c>
      <c r="F242" s="355">
        <v>1</v>
      </c>
      <c r="G242" s="349">
        <v>1</v>
      </c>
      <c r="H242" s="357">
        <v>2</v>
      </c>
      <c r="I242" s="357"/>
      <c r="J242" s="456">
        <v>0.31369999999999998</v>
      </c>
      <c r="K242" s="358"/>
      <c r="L242" s="359"/>
      <c r="M242" s="12">
        <v>1</v>
      </c>
      <c r="N242" s="149"/>
      <c r="O242" s="150"/>
      <c r="P242" s="341">
        <v>6</v>
      </c>
      <c r="Q242" s="342">
        <v>7</v>
      </c>
      <c r="R242" s="333" t="s">
        <v>364</v>
      </c>
      <c r="S242" s="345">
        <v>0</v>
      </c>
      <c r="T242" s="343">
        <v>0</v>
      </c>
      <c r="U242" s="347">
        <v>1</v>
      </c>
      <c r="V242" s="239" t="s">
        <v>369</v>
      </c>
      <c r="W242" s="239" t="s">
        <v>495</v>
      </c>
      <c r="X242" s="269" t="s">
        <v>563</v>
      </c>
      <c r="Y242" s="182"/>
      <c r="Z242" s="289">
        <v>1</v>
      </c>
      <c r="AA242" s="182"/>
      <c r="AB242" s="182" t="s">
        <v>495</v>
      </c>
      <c r="AC242" s="182"/>
      <c r="AD242" s="299" t="s">
        <v>364</v>
      </c>
      <c r="AE242" s="302"/>
    </row>
    <row r="243" spans="1:31" ht="15" x14ac:dyDescent="0.25">
      <c r="A243" s="144" t="s">
        <v>247</v>
      </c>
      <c r="B243" s="350">
        <v>2838</v>
      </c>
      <c r="C243" s="151">
        <f t="shared" si="13"/>
        <v>3450</v>
      </c>
      <c r="D243" s="151">
        <f t="shared" si="14"/>
        <v>2838</v>
      </c>
      <c r="E243" s="352">
        <f t="shared" si="15"/>
        <v>1</v>
      </c>
      <c r="F243" s="355">
        <v>1</v>
      </c>
      <c r="G243" s="349">
        <v>1</v>
      </c>
      <c r="H243" s="357">
        <v>5</v>
      </c>
      <c r="I243" s="357"/>
      <c r="J243" s="456">
        <v>0.98140000000000005</v>
      </c>
      <c r="K243" s="358"/>
      <c r="L243" s="359"/>
      <c r="M243" s="12">
        <v>1</v>
      </c>
      <c r="N243" s="149"/>
      <c r="O243" s="150"/>
      <c r="P243" s="341">
        <v>7</v>
      </c>
      <c r="Q243" s="342">
        <v>8</v>
      </c>
      <c r="R243" s="333" t="s">
        <v>364</v>
      </c>
      <c r="S243" s="345">
        <v>0</v>
      </c>
      <c r="T243" s="343">
        <v>0</v>
      </c>
      <c r="U243" s="347">
        <v>1</v>
      </c>
      <c r="V243" s="277" t="s">
        <v>535</v>
      </c>
      <c r="W243" s="239"/>
      <c r="X243" s="269" t="s">
        <v>569</v>
      </c>
      <c r="Y243" s="182"/>
      <c r="Z243" s="256">
        <v>1</v>
      </c>
      <c r="AA243" s="182"/>
      <c r="AB243" s="182" t="s">
        <v>495</v>
      </c>
      <c r="AC243" s="182"/>
      <c r="AD243" s="299" t="s">
        <v>364</v>
      </c>
      <c r="AE243" s="302"/>
    </row>
    <row r="244" spans="1:31" ht="15" x14ac:dyDescent="0.25">
      <c r="A244" s="144" t="s">
        <v>248</v>
      </c>
      <c r="B244" s="350">
        <v>11281</v>
      </c>
      <c r="C244" s="151">
        <f t="shared" si="13"/>
        <v>10350</v>
      </c>
      <c r="D244" s="151">
        <f t="shared" si="14"/>
        <v>10350</v>
      </c>
      <c r="E244" s="352">
        <f t="shared" si="15"/>
        <v>0.91747185533197406</v>
      </c>
      <c r="F244" s="355">
        <v>6</v>
      </c>
      <c r="G244" s="349">
        <v>3</v>
      </c>
      <c r="H244" s="357">
        <v>1</v>
      </c>
      <c r="I244" s="357"/>
      <c r="J244" s="456">
        <v>1</v>
      </c>
      <c r="K244" s="358"/>
      <c r="L244" s="359"/>
      <c r="M244" s="12">
        <v>4</v>
      </c>
      <c r="N244" s="149"/>
      <c r="O244" s="150"/>
      <c r="P244" s="341">
        <v>28</v>
      </c>
      <c r="Q244" s="342">
        <v>23</v>
      </c>
      <c r="R244" s="332" t="s">
        <v>364</v>
      </c>
      <c r="S244" s="345">
        <v>0</v>
      </c>
      <c r="T244" s="343">
        <v>1</v>
      </c>
      <c r="U244" s="347">
        <v>0</v>
      </c>
      <c r="V244" s="239" t="s">
        <v>333</v>
      </c>
      <c r="W244" s="239" t="s">
        <v>495</v>
      </c>
      <c r="X244" s="265" t="s">
        <v>309</v>
      </c>
      <c r="Y244" s="182"/>
      <c r="Z244" s="182"/>
      <c r="AA244" s="182"/>
      <c r="AB244" s="182" t="s">
        <v>495</v>
      </c>
      <c r="AC244" s="182"/>
      <c r="AD244" s="299" t="s">
        <v>364</v>
      </c>
      <c r="AE244" s="302"/>
    </row>
    <row r="245" spans="1:31" ht="15" x14ac:dyDescent="0.25">
      <c r="A245" s="144" t="s">
        <v>249</v>
      </c>
      <c r="B245" s="350">
        <v>5549</v>
      </c>
      <c r="C245" s="151">
        <f t="shared" si="13"/>
        <v>6900</v>
      </c>
      <c r="D245" s="151">
        <f t="shared" si="14"/>
        <v>5549</v>
      </c>
      <c r="E245" s="352">
        <f t="shared" si="15"/>
        <v>1</v>
      </c>
      <c r="F245" s="355">
        <v>3</v>
      </c>
      <c r="G245" s="349">
        <v>2</v>
      </c>
      <c r="H245" s="357">
        <v>5</v>
      </c>
      <c r="I245" s="357"/>
      <c r="J245" s="456">
        <v>1</v>
      </c>
      <c r="K245" s="358"/>
      <c r="L245" s="359"/>
      <c r="M245" s="12">
        <v>2</v>
      </c>
      <c r="N245" s="149"/>
      <c r="O245" s="150"/>
      <c r="P245" s="341">
        <v>14</v>
      </c>
      <c r="Q245" s="342">
        <v>9</v>
      </c>
      <c r="R245" s="333" t="s">
        <v>364</v>
      </c>
      <c r="S245" s="345">
        <v>0</v>
      </c>
      <c r="T245" s="343">
        <v>0</v>
      </c>
      <c r="U245" s="347">
        <v>0</v>
      </c>
      <c r="V245" s="239" t="s">
        <v>356</v>
      </c>
      <c r="W245" s="239"/>
      <c r="X245" s="155" t="s">
        <v>313</v>
      </c>
      <c r="Y245" s="182">
        <v>1</v>
      </c>
      <c r="Z245" s="182"/>
      <c r="AA245" s="182">
        <v>1</v>
      </c>
      <c r="AB245" s="182" t="s">
        <v>495</v>
      </c>
      <c r="AC245" s="182"/>
      <c r="AD245" s="299" t="s">
        <v>364</v>
      </c>
      <c r="AE245" s="302"/>
    </row>
    <row r="246" spans="1:31" ht="15" x14ac:dyDescent="0.25">
      <c r="A246" s="144" t="s">
        <v>250</v>
      </c>
      <c r="B246" s="350">
        <v>9445</v>
      </c>
      <c r="C246" s="151">
        <f t="shared" si="13"/>
        <v>13800</v>
      </c>
      <c r="D246" s="151">
        <f t="shared" si="14"/>
        <v>9445</v>
      </c>
      <c r="E246" s="352">
        <f t="shared" si="15"/>
        <v>1</v>
      </c>
      <c r="F246" s="355">
        <v>5</v>
      </c>
      <c r="G246" s="349">
        <v>4</v>
      </c>
      <c r="H246" s="357">
        <v>7</v>
      </c>
      <c r="I246" s="357"/>
      <c r="J246" s="456">
        <v>0.78580000000000005</v>
      </c>
      <c r="K246" s="358"/>
      <c r="L246" s="359"/>
      <c r="M246" s="12">
        <v>4</v>
      </c>
      <c r="N246" s="149"/>
      <c r="O246" s="150"/>
      <c r="P246" s="341">
        <v>24</v>
      </c>
      <c r="Q246" s="342">
        <v>21</v>
      </c>
      <c r="R246" s="332" t="s">
        <v>364</v>
      </c>
      <c r="S246" s="345">
        <v>0</v>
      </c>
      <c r="T246" s="343">
        <v>1</v>
      </c>
      <c r="U246" s="347">
        <v>0</v>
      </c>
      <c r="V246" s="277" t="s">
        <v>531</v>
      </c>
      <c r="W246" s="239" t="s">
        <v>495</v>
      </c>
      <c r="X246" s="155" t="s">
        <v>364</v>
      </c>
      <c r="Y246" s="181">
        <v>1</v>
      </c>
      <c r="Z246" s="181"/>
      <c r="AA246" s="181"/>
      <c r="AB246" s="181" t="s">
        <v>495</v>
      </c>
      <c r="AC246" s="181"/>
      <c r="AD246" s="299" t="s">
        <v>364</v>
      </c>
      <c r="AE246" s="302"/>
    </row>
    <row r="247" spans="1:31" ht="15" x14ac:dyDescent="0.25">
      <c r="A247" s="144" t="s">
        <v>251</v>
      </c>
      <c r="B247" s="350">
        <v>52721</v>
      </c>
      <c r="C247" s="151">
        <f t="shared" si="13"/>
        <v>41400</v>
      </c>
      <c r="D247" s="151">
        <f t="shared" si="14"/>
        <v>41400</v>
      </c>
      <c r="E247" s="352">
        <f t="shared" si="15"/>
        <v>0.7852658333491398</v>
      </c>
      <c r="F247" s="355">
        <v>25</v>
      </c>
      <c r="G247" s="349">
        <v>12</v>
      </c>
      <c r="H247" s="357">
        <v>1</v>
      </c>
      <c r="I247" s="357"/>
      <c r="J247" s="456">
        <v>1</v>
      </c>
      <c r="K247" s="358"/>
      <c r="L247" s="359"/>
      <c r="M247" s="12">
        <v>8</v>
      </c>
      <c r="N247" s="149"/>
      <c r="O247" s="150"/>
      <c r="P247" s="341">
        <v>124</v>
      </c>
      <c r="Q247" s="342">
        <v>34</v>
      </c>
      <c r="R247" s="333" t="s">
        <v>364</v>
      </c>
      <c r="S247" s="345">
        <v>0</v>
      </c>
      <c r="T247" s="343">
        <v>0</v>
      </c>
      <c r="U247" s="347">
        <v>0</v>
      </c>
      <c r="V247" s="239" t="s">
        <v>341</v>
      </c>
      <c r="W247" s="239"/>
      <c r="X247" s="264" t="s">
        <v>6</v>
      </c>
      <c r="Y247" s="182"/>
      <c r="Z247" s="289">
        <v>4</v>
      </c>
      <c r="AA247" s="182"/>
      <c r="AB247" s="182" t="s">
        <v>495</v>
      </c>
      <c r="AC247" s="182"/>
      <c r="AD247" s="299" t="s">
        <v>364</v>
      </c>
      <c r="AE247" s="302"/>
    </row>
    <row r="248" spans="1:31" ht="15" x14ac:dyDescent="0.25">
      <c r="A248" s="144" t="s">
        <v>252</v>
      </c>
      <c r="B248" s="350">
        <v>37424</v>
      </c>
      <c r="C248" s="151">
        <f t="shared" si="13"/>
        <v>34500</v>
      </c>
      <c r="D248" s="151">
        <f t="shared" si="14"/>
        <v>34500</v>
      </c>
      <c r="E248" s="352">
        <f t="shared" si="15"/>
        <v>0.92186831979478412</v>
      </c>
      <c r="F248" s="355">
        <v>17</v>
      </c>
      <c r="G248" s="349">
        <v>10</v>
      </c>
      <c r="H248" s="357">
        <v>13</v>
      </c>
      <c r="I248" s="357"/>
      <c r="J248" s="456">
        <v>0.52500000000000002</v>
      </c>
      <c r="K248" s="358"/>
      <c r="L248" s="359"/>
      <c r="M248" s="12">
        <v>8</v>
      </c>
      <c r="N248" s="149"/>
      <c r="O248" s="150"/>
      <c r="P248" s="341">
        <v>85</v>
      </c>
      <c r="Q248" s="342">
        <v>43</v>
      </c>
      <c r="R248" s="333" t="s">
        <v>364</v>
      </c>
      <c r="S248" s="345">
        <v>1</v>
      </c>
      <c r="T248" s="343">
        <v>0</v>
      </c>
      <c r="U248" s="347">
        <v>0</v>
      </c>
      <c r="V248" s="239" t="s">
        <v>353</v>
      </c>
      <c r="W248" s="239" t="s">
        <v>495</v>
      </c>
      <c r="X248" s="155" t="s">
        <v>364</v>
      </c>
      <c r="Y248" s="182"/>
      <c r="Z248" s="182"/>
      <c r="AA248" s="182"/>
      <c r="AB248" s="182" t="s">
        <v>495</v>
      </c>
      <c r="AC248" s="182"/>
      <c r="AD248" s="299" t="s">
        <v>364</v>
      </c>
      <c r="AE248" s="305">
        <v>1</v>
      </c>
    </row>
    <row r="249" spans="1:31" ht="15" x14ac:dyDescent="0.25">
      <c r="A249" s="144" t="s">
        <v>253</v>
      </c>
      <c r="B249" s="350">
        <v>3733</v>
      </c>
      <c r="C249" s="151">
        <f t="shared" si="13"/>
        <v>3450</v>
      </c>
      <c r="D249" s="151">
        <f t="shared" si="14"/>
        <v>3450</v>
      </c>
      <c r="E249" s="352">
        <f t="shared" si="15"/>
        <v>0.92418965979105272</v>
      </c>
      <c r="F249" s="355">
        <v>2</v>
      </c>
      <c r="G249" s="349">
        <v>1</v>
      </c>
      <c r="H249" s="357">
        <v>1</v>
      </c>
      <c r="I249" s="357"/>
      <c r="J249" s="456">
        <v>1</v>
      </c>
      <c r="K249" s="358"/>
      <c r="L249" s="359"/>
      <c r="M249" s="12">
        <v>1</v>
      </c>
      <c r="N249" s="149"/>
      <c r="O249" s="150"/>
      <c r="P249" s="341">
        <v>9</v>
      </c>
      <c r="Q249" s="342">
        <v>8</v>
      </c>
      <c r="R249" s="333" t="s">
        <v>364</v>
      </c>
      <c r="S249" s="345">
        <v>0</v>
      </c>
      <c r="T249" s="343">
        <v>0</v>
      </c>
      <c r="U249" s="347">
        <v>1</v>
      </c>
      <c r="V249" s="239" t="s">
        <v>402</v>
      </c>
      <c r="W249" s="239"/>
      <c r="X249" s="269" t="s">
        <v>562</v>
      </c>
      <c r="Y249" s="182">
        <v>1</v>
      </c>
      <c r="Z249" s="182"/>
      <c r="AA249" s="182"/>
      <c r="AB249" s="182" t="s">
        <v>495</v>
      </c>
      <c r="AC249" s="182"/>
      <c r="AD249" s="299" t="s">
        <v>364</v>
      </c>
      <c r="AE249" s="302"/>
    </row>
    <row r="250" spans="1:31" ht="15" x14ac:dyDescent="0.25">
      <c r="A250" s="144" t="s">
        <v>254</v>
      </c>
      <c r="B250" s="350">
        <v>6381</v>
      </c>
      <c r="C250" s="151">
        <f t="shared" si="13"/>
        <v>6900</v>
      </c>
      <c r="D250" s="151">
        <f t="shared" si="14"/>
        <v>6381</v>
      </c>
      <c r="E250" s="352">
        <f t="shared" si="15"/>
        <v>1</v>
      </c>
      <c r="F250" s="355">
        <v>3</v>
      </c>
      <c r="G250" s="349">
        <v>2</v>
      </c>
      <c r="H250" s="357">
        <v>1</v>
      </c>
      <c r="I250" s="357"/>
      <c r="J250" s="456">
        <v>1</v>
      </c>
      <c r="K250" s="358"/>
      <c r="L250" s="359"/>
      <c r="M250" s="12">
        <v>2</v>
      </c>
      <c r="N250" s="149"/>
      <c r="O250" s="150"/>
      <c r="P250" s="341">
        <v>16</v>
      </c>
      <c r="Q250" s="342">
        <v>13</v>
      </c>
      <c r="R250" s="333" t="s">
        <v>364</v>
      </c>
      <c r="S250" s="345">
        <v>0</v>
      </c>
      <c r="T250" s="343">
        <v>0</v>
      </c>
      <c r="U250" s="347">
        <v>1</v>
      </c>
      <c r="V250" s="239" t="s">
        <v>365</v>
      </c>
      <c r="W250" s="239" t="s">
        <v>495</v>
      </c>
      <c r="X250" s="269" t="s">
        <v>567</v>
      </c>
      <c r="Y250" s="182"/>
      <c r="Z250" s="182"/>
      <c r="AA250" s="182"/>
      <c r="AB250" s="182" t="s">
        <v>495</v>
      </c>
      <c r="AC250" s="182"/>
      <c r="AD250" s="299" t="s">
        <v>364</v>
      </c>
      <c r="AE250" s="302"/>
    </row>
    <row r="251" spans="1:31" ht="15" x14ac:dyDescent="0.25">
      <c r="A251" s="144" t="s">
        <v>255</v>
      </c>
      <c r="B251" s="350">
        <v>7297</v>
      </c>
      <c r="C251" s="151">
        <f t="shared" si="13"/>
        <v>10350</v>
      </c>
      <c r="D251" s="151">
        <f t="shared" si="14"/>
        <v>7297</v>
      </c>
      <c r="E251" s="352">
        <f t="shared" si="15"/>
        <v>1</v>
      </c>
      <c r="F251" s="355">
        <v>4</v>
      </c>
      <c r="G251" s="349">
        <v>3</v>
      </c>
      <c r="H251" s="357">
        <v>3</v>
      </c>
      <c r="I251" s="357"/>
      <c r="J251" s="456">
        <v>0.9103</v>
      </c>
      <c r="K251" s="358"/>
      <c r="L251" s="359"/>
      <c r="M251" s="12">
        <v>1</v>
      </c>
      <c r="N251" s="149"/>
      <c r="O251" s="150"/>
      <c r="P251" s="341">
        <v>18</v>
      </c>
      <c r="Q251" s="342">
        <v>18</v>
      </c>
      <c r="R251" s="337"/>
      <c r="S251" s="345">
        <v>0</v>
      </c>
      <c r="T251" s="343">
        <v>0</v>
      </c>
      <c r="U251" s="347">
        <v>0</v>
      </c>
      <c r="V251" s="239" t="s">
        <v>343</v>
      </c>
      <c r="W251" s="239"/>
      <c r="X251" s="155" t="s">
        <v>364</v>
      </c>
      <c r="Y251" s="181">
        <v>1</v>
      </c>
      <c r="Z251" s="181"/>
      <c r="AA251" s="181"/>
      <c r="AB251" s="181" t="s">
        <v>495</v>
      </c>
      <c r="AC251" s="181"/>
      <c r="AD251" s="299" t="s">
        <v>364</v>
      </c>
      <c r="AE251" s="302"/>
    </row>
    <row r="252" spans="1:31" ht="15" x14ac:dyDescent="0.25">
      <c r="A252" s="451" t="s">
        <v>256</v>
      </c>
      <c r="B252" s="452">
        <v>26952</v>
      </c>
      <c r="C252" s="358">
        <f t="shared" si="13"/>
        <v>24150</v>
      </c>
      <c r="D252" s="358">
        <f t="shared" si="14"/>
        <v>24150</v>
      </c>
      <c r="E252" s="453">
        <f t="shared" si="15"/>
        <v>0.89603739982190556</v>
      </c>
      <c r="F252" s="454">
        <v>13</v>
      </c>
      <c r="G252" s="455">
        <v>7</v>
      </c>
      <c r="H252" s="357">
        <v>1</v>
      </c>
      <c r="I252" s="357"/>
      <c r="J252" s="456">
        <v>0.61619999999999997</v>
      </c>
      <c r="K252" s="358"/>
      <c r="L252" s="359"/>
      <c r="M252" s="12">
        <v>5</v>
      </c>
      <c r="N252" s="149">
        <v>1</v>
      </c>
      <c r="O252" s="150">
        <v>1</v>
      </c>
      <c r="P252" s="341">
        <v>66</v>
      </c>
      <c r="Q252" s="342">
        <v>49</v>
      </c>
      <c r="R252" s="333" t="s">
        <v>364</v>
      </c>
      <c r="S252" s="345">
        <v>0</v>
      </c>
      <c r="T252" s="343">
        <v>0</v>
      </c>
      <c r="U252" s="347">
        <v>0</v>
      </c>
      <c r="V252" s="240" t="s">
        <v>443</v>
      </c>
      <c r="W252" s="239"/>
      <c r="X252" s="264" t="s">
        <v>4</v>
      </c>
      <c r="Y252" s="182"/>
      <c r="Z252" s="289">
        <v>1</v>
      </c>
      <c r="AA252" s="182"/>
      <c r="AB252" s="182" t="s">
        <v>495</v>
      </c>
      <c r="AC252" s="182"/>
      <c r="AD252" s="299" t="s">
        <v>364</v>
      </c>
      <c r="AE252" s="302"/>
    </row>
    <row r="253" spans="1:31" ht="15" x14ac:dyDescent="0.25">
      <c r="A253" s="144" t="s">
        <v>257</v>
      </c>
      <c r="B253" s="350">
        <v>246586</v>
      </c>
      <c r="C253" s="151">
        <f t="shared" si="13"/>
        <v>189750</v>
      </c>
      <c r="D253" s="151">
        <f t="shared" si="14"/>
        <v>189750</v>
      </c>
      <c r="E253" s="352">
        <f t="shared" si="15"/>
        <v>0.7695084068033059</v>
      </c>
      <c r="F253" s="355">
        <v>118</v>
      </c>
      <c r="G253" s="349">
        <v>55</v>
      </c>
      <c r="H253" s="357">
        <v>3</v>
      </c>
      <c r="I253" s="357"/>
      <c r="J253" s="456">
        <v>1</v>
      </c>
      <c r="K253" s="358"/>
      <c r="L253" s="359"/>
      <c r="M253" s="12">
        <v>40</v>
      </c>
      <c r="N253" s="149"/>
      <c r="O253" s="150"/>
      <c r="P253" s="341">
        <v>590</v>
      </c>
      <c r="Q253" s="342">
        <v>208</v>
      </c>
      <c r="R253" s="333" t="s">
        <v>364</v>
      </c>
      <c r="S253" s="345">
        <v>4</v>
      </c>
      <c r="T253" s="343">
        <v>0</v>
      </c>
      <c r="U253" s="347">
        <v>0</v>
      </c>
      <c r="V253" s="240" t="s">
        <v>444</v>
      </c>
      <c r="W253" s="239"/>
      <c r="X253" s="264" t="s">
        <v>7</v>
      </c>
      <c r="Y253" s="182"/>
      <c r="Z253" s="256">
        <v>10</v>
      </c>
      <c r="AA253" s="182"/>
      <c r="AB253" s="182" t="s">
        <v>495</v>
      </c>
      <c r="AC253" s="182"/>
      <c r="AD253" s="296">
        <v>162</v>
      </c>
      <c r="AE253" s="302"/>
    </row>
    <row r="254" spans="1:31" ht="15" x14ac:dyDescent="0.25">
      <c r="A254" s="144" t="s">
        <v>258</v>
      </c>
      <c r="B254" s="350">
        <v>13829</v>
      </c>
      <c r="C254" s="151">
        <f t="shared" si="13"/>
        <v>17250</v>
      </c>
      <c r="D254" s="151">
        <f t="shared" si="14"/>
        <v>13829</v>
      </c>
      <c r="E254" s="352">
        <f t="shared" si="15"/>
        <v>1</v>
      </c>
      <c r="F254" s="355">
        <v>7</v>
      </c>
      <c r="G254" s="349">
        <v>5</v>
      </c>
      <c r="H254" s="357">
        <v>10</v>
      </c>
      <c r="I254" s="357"/>
      <c r="J254" s="456">
        <v>0.64190000000000003</v>
      </c>
      <c r="K254" s="358"/>
      <c r="L254" s="359"/>
      <c r="M254" s="12">
        <v>5</v>
      </c>
      <c r="N254" s="149">
        <v>1</v>
      </c>
      <c r="O254" s="150">
        <v>1</v>
      </c>
      <c r="P254" s="341">
        <v>35</v>
      </c>
      <c r="Q254" s="342">
        <v>30</v>
      </c>
      <c r="R254" s="337"/>
      <c r="S254" s="345">
        <v>1</v>
      </c>
      <c r="T254" s="343">
        <v>0</v>
      </c>
      <c r="U254" s="347">
        <v>0</v>
      </c>
      <c r="V254" s="239" t="s">
        <v>337</v>
      </c>
      <c r="W254" s="239" t="s">
        <v>495</v>
      </c>
      <c r="X254" s="155" t="s">
        <v>364</v>
      </c>
      <c r="Y254" s="182"/>
      <c r="Z254" s="182"/>
      <c r="AA254" s="182">
        <v>1</v>
      </c>
      <c r="AB254" s="182" t="s">
        <v>495</v>
      </c>
      <c r="AC254" s="182"/>
      <c r="AD254" s="299" t="s">
        <v>364</v>
      </c>
      <c r="AE254" s="302"/>
    </row>
    <row r="255" spans="1:31" ht="15" x14ac:dyDescent="0.25">
      <c r="A255" s="144" t="s">
        <v>259</v>
      </c>
      <c r="B255" s="350">
        <v>8295</v>
      </c>
      <c r="C255" s="151">
        <f t="shared" si="13"/>
        <v>6900</v>
      </c>
      <c r="D255" s="151">
        <f t="shared" si="14"/>
        <v>6900</v>
      </c>
      <c r="E255" s="352">
        <f t="shared" si="15"/>
        <v>0.83182640144665465</v>
      </c>
      <c r="F255" s="355">
        <v>4</v>
      </c>
      <c r="G255" s="349">
        <v>2</v>
      </c>
      <c r="H255" s="357">
        <v>7</v>
      </c>
      <c r="I255" s="357"/>
      <c r="J255" s="456">
        <v>0.88980000000000004</v>
      </c>
      <c r="K255" s="358"/>
      <c r="L255" s="359"/>
      <c r="M255" s="12">
        <v>2</v>
      </c>
      <c r="N255" s="149"/>
      <c r="O255" s="150"/>
      <c r="P255" s="341">
        <v>22</v>
      </c>
      <c r="Q255" s="342">
        <v>18</v>
      </c>
      <c r="R255" s="333" t="s">
        <v>364</v>
      </c>
      <c r="S255" s="345">
        <v>0</v>
      </c>
      <c r="T255" s="343">
        <v>0</v>
      </c>
      <c r="U255" s="347">
        <v>1</v>
      </c>
      <c r="V255" s="239" t="s">
        <v>339</v>
      </c>
      <c r="W255" s="239"/>
      <c r="X255" s="155" t="s">
        <v>364</v>
      </c>
      <c r="Y255" s="182"/>
      <c r="Z255" s="182"/>
      <c r="AA255" s="182"/>
      <c r="AB255" s="182" t="s">
        <v>495</v>
      </c>
      <c r="AC255" s="182"/>
      <c r="AD255" s="299" t="s">
        <v>364</v>
      </c>
      <c r="AE255" s="302"/>
    </row>
    <row r="256" spans="1:31" ht="15" x14ac:dyDescent="0.25">
      <c r="A256" s="144" t="s">
        <v>260</v>
      </c>
      <c r="B256" s="350">
        <v>24076</v>
      </c>
      <c r="C256" s="151">
        <f t="shared" si="13"/>
        <v>27600</v>
      </c>
      <c r="D256" s="151">
        <f t="shared" si="14"/>
        <v>24076</v>
      </c>
      <c r="E256" s="352">
        <f t="shared" si="15"/>
        <v>1</v>
      </c>
      <c r="F256" s="355">
        <v>12</v>
      </c>
      <c r="G256" s="349">
        <v>8</v>
      </c>
      <c r="H256" s="357">
        <v>14</v>
      </c>
      <c r="I256" s="357"/>
      <c r="J256" s="456">
        <v>0.193</v>
      </c>
      <c r="K256" s="358"/>
      <c r="L256" s="359"/>
      <c r="M256" s="12">
        <v>6</v>
      </c>
      <c r="N256" s="149"/>
      <c r="O256" s="150"/>
      <c r="P256" s="341">
        <v>59</v>
      </c>
      <c r="Q256" s="342">
        <v>30</v>
      </c>
      <c r="R256" s="333" t="s">
        <v>364</v>
      </c>
      <c r="S256" s="345">
        <v>1</v>
      </c>
      <c r="T256" s="343">
        <v>0</v>
      </c>
      <c r="U256" s="347">
        <v>0</v>
      </c>
      <c r="V256" s="240" t="s">
        <v>445</v>
      </c>
      <c r="W256" s="239" t="s">
        <v>495</v>
      </c>
      <c r="X256" s="264" t="s">
        <v>4</v>
      </c>
      <c r="Y256" s="182">
        <v>1</v>
      </c>
      <c r="Z256" s="289">
        <v>1</v>
      </c>
      <c r="AA256" s="182"/>
      <c r="AB256" s="182" t="s">
        <v>495</v>
      </c>
      <c r="AC256" s="182"/>
      <c r="AD256" s="299" t="s">
        <v>364</v>
      </c>
      <c r="AE256" s="302"/>
    </row>
    <row r="257" spans="1:31" ht="15" x14ac:dyDescent="0.25">
      <c r="A257" s="144" t="s">
        <v>261</v>
      </c>
      <c r="B257" s="350">
        <v>13410</v>
      </c>
      <c r="C257" s="151">
        <f t="shared" si="13"/>
        <v>10350</v>
      </c>
      <c r="D257" s="151">
        <f t="shared" si="14"/>
        <v>10350</v>
      </c>
      <c r="E257" s="352">
        <f t="shared" si="15"/>
        <v>0.77181208053691275</v>
      </c>
      <c r="F257" s="355">
        <v>6</v>
      </c>
      <c r="G257" s="349">
        <v>3</v>
      </c>
      <c r="H257" s="357">
        <v>5</v>
      </c>
      <c r="I257" s="357"/>
      <c r="J257" s="456">
        <v>1</v>
      </c>
      <c r="K257" s="358"/>
      <c r="L257" s="359"/>
      <c r="M257" s="12">
        <v>3</v>
      </c>
      <c r="N257" s="149"/>
      <c r="O257" s="150"/>
      <c r="P257" s="341">
        <v>32</v>
      </c>
      <c r="Q257" s="342">
        <v>23</v>
      </c>
      <c r="R257" s="333" t="s">
        <v>364</v>
      </c>
      <c r="S257" s="345">
        <v>0</v>
      </c>
      <c r="T257" s="343">
        <v>1</v>
      </c>
      <c r="U257" s="347">
        <v>0</v>
      </c>
      <c r="V257" s="239" t="s">
        <v>367</v>
      </c>
      <c r="W257" s="239"/>
      <c r="X257" s="155" t="s">
        <v>364</v>
      </c>
      <c r="Y257" s="182"/>
      <c r="Z257" s="289">
        <v>1</v>
      </c>
      <c r="AA257" s="182"/>
      <c r="AB257" s="182" t="s">
        <v>495</v>
      </c>
      <c r="AC257" s="182"/>
      <c r="AD257" s="299" t="s">
        <v>364</v>
      </c>
      <c r="AE257" s="302"/>
    </row>
    <row r="258" spans="1:31" ht="15" x14ac:dyDescent="0.25">
      <c r="A258" s="144" t="s">
        <v>262</v>
      </c>
      <c r="B258" s="350">
        <v>3180</v>
      </c>
      <c r="C258" s="151">
        <f t="shared" si="13"/>
        <v>3450</v>
      </c>
      <c r="D258" s="151">
        <f t="shared" si="14"/>
        <v>3180</v>
      </c>
      <c r="E258" s="352">
        <f t="shared" si="15"/>
        <v>1</v>
      </c>
      <c r="F258" s="355">
        <v>2</v>
      </c>
      <c r="G258" s="349">
        <v>1</v>
      </c>
      <c r="H258" s="357">
        <v>1</v>
      </c>
      <c r="I258" s="357"/>
      <c r="J258" s="456">
        <v>0.42209999999999998</v>
      </c>
      <c r="K258" s="358"/>
      <c r="L258" s="359"/>
      <c r="M258" s="12">
        <v>1</v>
      </c>
      <c r="N258" s="149"/>
      <c r="O258" s="150"/>
      <c r="P258" s="341">
        <v>8</v>
      </c>
      <c r="Q258" s="342">
        <v>8</v>
      </c>
      <c r="R258" s="337"/>
      <c r="S258" s="345">
        <v>0</v>
      </c>
      <c r="T258" s="343">
        <v>0</v>
      </c>
      <c r="U258" s="347">
        <v>0</v>
      </c>
      <c r="V258" s="239" t="s">
        <v>367</v>
      </c>
      <c r="W258" s="239" t="s">
        <v>495</v>
      </c>
      <c r="X258" s="155" t="s">
        <v>364</v>
      </c>
      <c r="Y258" s="182"/>
      <c r="Z258" s="182"/>
      <c r="AA258" s="182"/>
      <c r="AB258" s="182" t="s">
        <v>495</v>
      </c>
      <c r="AC258" s="182"/>
      <c r="AD258" s="299" t="s">
        <v>364</v>
      </c>
      <c r="AE258" s="302"/>
    </row>
    <row r="259" spans="1:31" ht="15" x14ac:dyDescent="0.25">
      <c r="A259" s="144" t="s">
        <v>263</v>
      </c>
      <c r="B259" s="350">
        <v>1820</v>
      </c>
      <c r="C259" s="151">
        <f t="shared" si="13"/>
        <v>3450</v>
      </c>
      <c r="D259" s="151">
        <f t="shared" si="14"/>
        <v>1820</v>
      </c>
      <c r="E259" s="352">
        <f t="shared" si="15"/>
        <v>1</v>
      </c>
      <c r="F259" s="355">
        <v>1</v>
      </c>
      <c r="G259" s="349">
        <v>1</v>
      </c>
      <c r="H259" s="357">
        <v>7</v>
      </c>
      <c r="I259" s="357"/>
      <c r="J259" s="456">
        <v>0.62590000000000001</v>
      </c>
      <c r="K259" s="358"/>
      <c r="L259" s="359"/>
      <c r="M259" s="12">
        <v>1</v>
      </c>
      <c r="N259" s="149"/>
      <c r="O259" s="150"/>
      <c r="P259" s="341">
        <v>5</v>
      </c>
      <c r="Q259" s="342">
        <v>5</v>
      </c>
      <c r="R259" s="333" t="s">
        <v>364</v>
      </c>
      <c r="S259" s="345">
        <v>0</v>
      </c>
      <c r="T259" s="343">
        <v>0</v>
      </c>
      <c r="U259" s="347">
        <v>1</v>
      </c>
      <c r="V259" s="237" t="s">
        <v>450</v>
      </c>
      <c r="W259" s="243" t="s">
        <v>495</v>
      </c>
      <c r="X259" s="155" t="s">
        <v>364</v>
      </c>
      <c r="Y259" s="182"/>
      <c r="Z259" s="182"/>
      <c r="AA259" s="182"/>
      <c r="AB259" s="182" t="s">
        <v>495</v>
      </c>
      <c r="AC259" s="182"/>
      <c r="AD259" s="299" t="s">
        <v>364</v>
      </c>
      <c r="AE259" s="302"/>
    </row>
    <row r="260" spans="1:31" ht="15" x14ac:dyDescent="0.25">
      <c r="A260" s="144" t="s">
        <v>264</v>
      </c>
      <c r="B260" s="350">
        <v>40482</v>
      </c>
      <c r="C260" s="151">
        <f t="shared" ref="C260:C297" si="16">G260*3450</f>
        <v>37950</v>
      </c>
      <c r="D260" s="151">
        <f t="shared" ref="D260:D298" si="17">IF(C260&gt;B260,B260,C260)</f>
        <v>37950</v>
      </c>
      <c r="E260" s="352">
        <f t="shared" ref="E260:E298" si="18">(D260/B260)</f>
        <v>0.93745368311842303</v>
      </c>
      <c r="F260" s="355">
        <v>20</v>
      </c>
      <c r="G260" s="349">
        <v>11</v>
      </c>
      <c r="H260" s="357">
        <v>1</v>
      </c>
      <c r="I260" s="357"/>
      <c r="J260" s="456">
        <v>0.91769999999999996</v>
      </c>
      <c r="K260" s="358"/>
      <c r="L260" s="359"/>
      <c r="M260" s="12">
        <v>8</v>
      </c>
      <c r="N260" s="149">
        <v>1</v>
      </c>
      <c r="O260" s="150">
        <v>1</v>
      </c>
      <c r="P260" s="341">
        <v>98</v>
      </c>
      <c r="Q260" s="342">
        <v>67</v>
      </c>
      <c r="R260" s="333" t="s">
        <v>364</v>
      </c>
      <c r="S260" s="345">
        <v>1</v>
      </c>
      <c r="T260" s="343">
        <v>0</v>
      </c>
      <c r="U260" s="347">
        <v>0</v>
      </c>
      <c r="V260" s="240" t="s">
        <v>446</v>
      </c>
      <c r="W260" s="277" t="s">
        <v>495</v>
      </c>
      <c r="X260" s="264" t="s">
        <v>4</v>
      </c>
      <c r="Y260" s="182">
        <v>1</v>
      </c>
      <c r="Z260" s="289">
        <v>2</v>
      </c>
      <c r="AA260" s="182"/>
      <c r="AB260" s="182" t="s">
        <v>495</v>
      </c>
      <c r="AC260" s="182"/>
      <c r="AD260" s="299" t="s">
        <v>364</v>
      </c>
      <c r="AE260" s="302"/>
    </row>
    <row r="261" spans="1:31" ht="15" x14ac:dyDescent="0.25">
      <c r="A261" s="144" t="s">
        <v>265</v>
      </c>
      <c r="B261" s="350">
        <v>5823</v>
      </c>
      <c r="C261" s="151">
        <f t="shared" si="16"/>
        <v>6900</v>
      </c>
      <c r="D261" s="151">
        <f t="shared" si="17"/>
        <v>5823</v>
      </c>
      <c r="E261" s="352">
        <f t="shared" si="18"/>
        <v>1</v>
      </c>
      <c r="F261" s="355">
        <v>3</v>
      </c>
      <c r="G261" s="349">
        <v>2</v>
      </c>
      <c r="H261" s="357">
        <v>0</v>
      </c>
      <c r="I261" s="357"/>
      <c r="J261" s="456">
        <v>0</v>
      </c>
      <c r="K261" s="358"/>
      <c r="L261" s="359"/>
      <c r="M261" s="12">
        <v>2</v>
      </c>
      <c r="N261" s="149"/>
      <c r="O261" s="150"/>
      <c r="P261" s="341">
        <v>14</v>
      </c>
      <c r="Q261" s="342">
        <v>9</v>
      </c>
      <c r="R261" s="333" t="s">
        <v>364</v>
      </c>
      <c r="S261" s="345">
        <v>0</v>
      </c>
      <c r="T261" s="343">
        <v>0</v>
      </c>
      <c r="U261" s="347">
        <v>1</v>
      </c>
      <c r="V261" s="277" t="s">
        <v>536</v>
      </c>
      <c r="W261" s="239"/>
      <c r="X261" s="269" t="s">
        <v>569</v>
      </c>
      <c r="Y261" s="182"/>
      <c r="Z261" s="182"/>
      <c r="AA261" s="182">
        <v>1</v>
      </c>
      <c r="AB261" s="182" t="s">
        <v>495</v>
      </c>
      <c r="AC261" s="182"/>
      <c r="AD261" s="299" t="s">
        <v>364</v>
      </c>
      <c r="AE261" s="302"/>
    </row>
    <row r="262" spans="1:31" ht="15" x14ac:dyDescent="0.25">
      <c r="A262" s="144" t="s">
        <v>266</v>
      </c>
      <c r="B262" s="350">
        <v>9745</v>
      </c>
      <c r="C262" s="151">
        <f t="shared" si="16"/>
        <v>13800</v>
      </c>
      <c r="D262" s="151">
        <f t="shared" si="17"/>
        <v>9745</v>
      </c>
      <c r="E262" s="352">
        <f t="shared" si="18"/>
        <v>1</v>
      </c>
      <c r="F262" s="355">
        <v>5</v>
      </c>
      <c r="G262" s="349">
        <v>4</v>
      </c>
      <c r="H262" s="357">
        <v>3</v>
      </c>
      <c r="I262" s="357"/>
      <c r="J262" s="456">
        <v>1</v>
      </c>
      <c r="K262" s="358"/>
      <c r="L262" s="359"/>
      <c r="M262" s="12">
        <v>2</v>
      </c>
      <c r="N262" s="149"/>
      <c r="O262" s="150"/>
      <c r="P262" s="341">
        <v>24</v>
      </c>
      <c r="Q262" s="342">
        <v>18</v>
      </c>
      <c r="R262" s="333" t="s">
        <v>364</v>
      </c>
      <c r="S262" s="345">
        <v>0</v>
      </c>
      <c r="T262" s="343">
        <v>1</v>
      </c>
      <c r="U262" s="347">
        <v>0</v>
      </c>
      <c r="V262" s="239" t="s">
        <v>348</v>
      </c>
      <c r="W262" s="239" t="s">
        <v>495</v>
      </c>
      <c r="X262" s="155" t="s">
        <v>364</v>
      </c>
      <c r="Y262" s="182"/>
      <c r="Z262" s="182"/>
      <c r="AA262" s="182"/>
      <c r="AB262" s="182" t="s">
        <v>495</v>
      </c>
      <c r="AC262" s="182"/>
      <c r="AD262" s="299" t="s">
        <v>364</v>
      </c>
      <c r="AE262" s="302"/>
    </row>
    <row r="263" spans="1:31" ht="15" x14ac:dyDescent="0.25">
      <c r="A263" s="144" t="s">
        <v>267</v>
      </c>
      <c r="B263" s="350">
        <v>21365</v>
      </c>
      <c r="C263" s="151">
        <f t="shared" si="16"/>
        <v>20700</v>
      </c>
      <c r="D263" s="151">
        <f t="shared" si="17"/>
        <v>20700</v>
      </c>
      <c r="E263" s="352">
        <f t="shared" si="18"/>
        <v>0.96887432717060618</v>
      </c>
      <c r="F263" s="355">
        <v>10</v>
      </c>
      <c r="G263" s="349">
        <v>6</v>
      </c>
      <c r="H263" s="357">
        <v>5</v>
      </c>
      <c r="I263" s="357"/>
      <c r="J263" s="456">
        <v>0.71009999999999995</v>
      </c>
      <c r="K263" s="358"/>
      <c r="L263" s="359"/>
      <c r="M263" s="12">
        <v>5</v>
      </c>
      <c r="N263" s="149"/>
      <c r="O263" s="150"/>
      <c r="P263" s="341">
        <v>49</v>
      </c>
      <c r="Q263" s="342">
        <v>23</v>
      </c>
      <c r="R263" s="332" t="s">
        <v>364</v>
      </c>
      <c r="S263" s="345">
        <v>0</v>
      </c>
      <c r="T263" s="343">
        <v>1</v>
      </c>
      <c r="U263" s="347">
        <v>0</v>
      </c>
      <c r="V263" s="239" t="s">
        <v>370</v>
      </c>
      <c r="W263" s="239"/>
      <c r="X263" s="155" t="s">
        <v>364</v>
      </c>
      <c r="Y263" s="182"/>
      <c r="Z263" s="182"/>
      <c r="AA263" s="182"/>
      <c r="AB263" s="182" t="s">
        <v>495</v>
      </c>
      <c r="AC263" s="182"/>
      <c r="AD263" s="299" t="s">
        <v>364</v>
      </c>
      <c r="AE263" s="302"/>
    </row>
    <row r="264" spans="1:31" ht="15" x14ac:dyDescent="0.25">
      <c r="A264" s="144" t="s">
        <v>268</v>
      </c>
      <c r="B264" s="350">
        <v>17541</v>
      </c>
      <c r="C264" s="151">
        <f t="shared" si="16"/>
        <v>17250</v>
      </c>
      <c r="D264" s="151">
        <f t="shared" si="17"/>
        <v>17250</v>
      </c>
      <c r="E264" s="352">
        <f t="shared" si="18"/>
        <v>0.98341029587822815</v>
      </c>
      <c r="F264" s="355">
        <v>9</v>
      </c>
      <c r="G264" s="349">
        <v>5</v>
      </c>
      <c r="H264" s="357">
        <v>3</v>
      </c>
      <c r="I264" s="357"/>
      <c r="J264" s="456">
        <v>0.75819999999999999</v>
      </c>
      <c r="K264" s="358"/>
      <c r="L264" s="359"/>
      <c r="M264" s="12">
        <v>5</v>
      </c>
      <c r="N264" s="149"/>
      <c r="O264" s="150"/>
      <c r="P264" s="341">
        <v>44</v>
      </c>
      <c r="Q264" s="342">
        <v>43</v>
      </c>
      <c r="R264" s="333" t="s">
        <v>364</v>
      </c>
      <c r="S264" s="345">
        <v>1</v>
      </c>
      <c r="T264" s="343">
        <v>0</v>
      </c>
      <c r="U264" s="347">
        <v>0</v>
      </c>
      <c r="V264" s="239" t="s">
        <v>336</v>
      </c>
      <c r="W264" s="239" t="s">
        <v>495</v>
      </c>
      <c r="X264" s="156"/>
      <c r="Y264" s="182">
        <v>1</v>
      </c>
      <c r="Z264" s="289">
        <v>1</v>
      </c>
      <c r="AA264" s="182"/>
      <c r="AB264" s="182" t="s">
        <v>495</v>
      </c>
      <c r="AC264" s="182"/>
      <c r="AD264" s="299" t="s">
        <v>364</v>
      </c>
      <c r="AE264" s="302"/>
    </row>
    <row r="265" spans="1:31" ht="15" x14ac:dyDescent="0.25">
      <c r="A265" s="144" t="s">
        <v>269</v>
      </c>
      <c r="B265" s="350">
        <v>3263</v>
      </c>
      <c r="C265" s="151">
        <f t="shared" si="16"/>
        <v>3450</v>
      </c>
      <c r="D265" s="151">
        <f t="shared" si="17"/>
        <v>3263</v>
      </c>
      <c r="E265" s="352">
        <f t="shared" si="18"/>
        <v>1</v>
      </c>
      <c r="F265" s="355">
        <v>2</v>
      </c>
      <c r="G265" s="349">
        <v>1</v>
      </c>
      <c r="H265" s="357">
        <v>1</v>
      </c>
      <c r="I265" s="357"/>
      <c r="J265" s="456">
        <v>1</v>
      </c>
      <c r="K265" s="358"/>
      <c r="L265" s="359"/>
      <c r="M265" s="12">
        <v>1</v>
      </c>
      <c r="N265" s="149"/>
      <c r="O265" s="150"/>
      <c r="P265" s="341">
        <v>8</v>
      </c>
      <c r="Q265" s="342">
        <v>8</v>
      </c>
      <c r="R265" s="333" t="s">
        <v>364</v>
      </c>
      <c r="S265" s="345">
        <v>0</v>
      </c>
      <c r="T265" s="343">
        <v>0</v>
      </c>
      <c r="U265" s="347">
        <v>1</v>
      </c>
      <c r="V265" s="239" t="s">
        <v>334</v>
      </c>
      <c r="W265" s="239" t="s">
        <v>495</v>
      </c>
      <c r="X265" s="155" t="s">
        <v>364</v>
      </c>
      <c r="Y265" s="182"/>
      <c r="Z265" s="182"/>
      <c r="AA265" s="182"/>
      <c r="AB265" s="182" t="s">
        <v>495</v>
      </c>
      <c r="AC265" s="182"/>
      <c r="AD265" s="299" t="s">
        <v>364</v>
      </c>
      <c r="AE265" s="302"/>
    </row>
    <row r="266" spans="1:31" ht="15" x14ac:dyDescent="0.25">
      <c r="A266" s="144" t="s">
        <v>270</v>
      </c>
      <c r="B266" s="350">
        <v>14007</v>
      </c>
      <c r="C266" s="151">
        <f t="shared" si="16"/>
        <v>17250</v>
      </c>
      <c r="D266" s="151">
        <f t="shared" si="17"/>
        <v>14007</v>
      </c>
      <c r="E266" s="352">
        <f t="shared" si="18"/>
        <v>1</v>
      </c>
      <c r="F266" s="355">
        <v>7</v>
      </c>
      <c r="G266" s="349">
        <v>5</v>
      </c>
      <c r="H266" s="357">
        <v>1</v>
      </c>
      <c r="I266" s="357"/>
      <c r="J266" s="456">
        <v>1</v>
      </c>
      <c r="K266" s="358"/>
      <c r="L266" s="359"/>
      <c r="M266" s="12">
        <v>5</v>
      </c>
      <c r="N266" s="149"/>
      <c r="O266" s="150"/>
      <c r="P266" s="341">
        <v>34</v>
      </c>
      <c r="Q266" s="342">
        <v>29</v>
      </c>
      <c r="R266" s="333" t="s">
        <v>364</v>
      </c>
      <c r="S266" s="345">
        <v>1</v>
      </c>
      <c r="T266" s="343">
        <v>0</v>
      </c>
      <c r="U266" s="347">
        <v>0</v>
      </c>
      <c r="V266" s="239" t="s">
        <v>355</v>
      </c>
      <c r="W266" s="239"/>
      <c r="X266" s="265" t="s">
        <v>309</v>
      </c>
      <c r="Y266" s="182"/>
      <c r="Z266" s="182"/>
      <c r="AA266" s="182"/>
      <c r="AB266" s="182" t="s">
        <v>495</v>
      </c>
      <c r="AC266" s="182"/>
      <c r="AD266" s="299" t="s">
        <v>364</v>
      </c>
      <c r="AE266" s="302"/>
    </row>
    <row r="267" spans="1:31" ht="15" x14ac:dyDescent="0.25">
      <c r="A267" s="144" t="s">
        <v>271</v>
      </c>
      <c r="B267" s="350">
        <v>30374</v>
      </c>
      <c r="C267" s="151">
        <f t="shared" si="16"/>
        <v>31050</v>
      </c>
      <c r="D267" s="151">
        <f t="shared" si="17"/>
        <v>30374</v>
      </c>
      <c r="E267" s="352">
        <f t="shared" si="18"/>
        <v>1</v>
      </c>
      <c r="F267" s="355">
        <v>15</v>
      </c>
      <c r="G267" s="349">
        <v>9</v>
      </c>
      <c r="H267" s="357">
        <v>11</v>
      </c>
      <c r="I267" s="357"/>
      <c r="J267" s="456">
        <v>0.92849999999999999</v>
      </c>
      <c r="K267" s="358"/>
      <c r="L267" s="359"/>
      <c r="M267" s="12">
        <v>6</v>
      </c>
      <c r="N267" s="149"/>
      <c r="O267" s="150"/>
      <c r="P267" s="341">
        <v>73</v>
      </c>
      <c r="Q267" s="342">
        <v>51</v>
      </c>
      <c r="R267" s="333" t="s">
        <v>364</v>
      </c>
      <c r="S267" s="345">
        <v>1</v>
      </c>
      <c r="T267" s="343">
        <v>0</v>
      </c>
      <c r="U267" s="347">
        <v>0</v>
      </c>
      <c r="V267" s="239" t="s">
        <v>343</v>
      </c>
      <c r="W267" s="239" t="s">
        <v>495</v>
      </c>
      <c r="X267" s="268"/>
      <c r="Y267" s="182"/>
      <c r="Z267" s="289">
        <v>4</v>
      </c>
      <c r="AA267" s="182"/>
      <c r="AB267" s="182" t="s">
        <v>495</v>
      </c>
      <c r="AC267" s="182"/>
      <c r="AD267" s="299" t="s">
        <v>364</v>
      </c>
      <c r="AE267" s="302"/>
    </row>
    <row r="268" spans="1:31" ht="15" x14ac:dyDescent="0.25">
      <c r="A268" s="144" t="s">
        <v>272</v>
      </c>
      <c r="B268" s="350">
        <v>2461</v>
      </c>
      <c r="C268" s="151">
        <f t="shared" si="16"/>
        <v>3450</v>
      </c>
      <c r="D268" s="151">
        <f t="shared" si="17"/>
        <v>2461</v>
      </c>
      <c r="E268" s="352">
        <f t="shared" si="18"/>
        <v>1</v>
      </c>
      <c r="F268" s="355">
        <v>1</v>
      </c>
      <c r="G268" s="349">
        <v>1</v>
      </c>
      <c r="H268" s="357">
        <v>2</v>
      </c>
      <c r="I268" s="357"/>
      <c r="J268" s="456">
        <v>1</v>
      </c>
      <c r="K268" s="358"/>
      <c r="L268" s="359"/>
      <c r="M268" s="12">
        <v>1</v>
      </c>
      <c r="N268" s="149"/>
      <c r="O268" s="150"/>
      <c r="P268" s="341">
        <v>6</v>
      </c>
      <c r="Q268" s="342">
        <v>7</v>
      </c>
      <c r="R268" s="333" t="s">
        <v>364</v>
      </c>
      <c r="S268" s="345">
        <v>0</v>
      </c>
      <c r="T268" s="343">
        <v>0</v>
      </c>
      <c r="U268" s="347">
        <v>1</v>
      </c>
      <c r="V268" s="239" t="s">
        <v>334</v>
      </c>
      <c r="W268" s="239" t="s">
        <v>495</v>
      </c>
      <c r="X268" s="155" t="s">
        <v>364</v>
      </c>
      <c r="Y268" s="182">
        <v>1</v>
      </c>
      <c r="Z268" s="182"/>
      <c r="AA268" s="182"/>
      <c r="AB268" s="182" t="s">
        <v>495</v>
      </c>
      <c r="AC268" s="182"/>
      <c r="AD268" s="299" t="s">
        <v>364</v>
      </c>
      <c r="AE268" s="302"/>
    </row>
    <row r="269" spans="1:31" ht="15" x14ac:dyDescent="0.25">
      <c r="A269" s="144" t="s">
        <v>273</v>
      </c>
      <c r="B269" s="350">
        <v>18395</v>
      </c>
      <c r="C269" s="151">
        <f t="shared" si="16"/>
        <v>20700</v>
      </c>
      <c r="D269" s="151">
        <f t="shared" si="17"/>
        <v>18395</v>
      </c>
      <c r="E269" s="352">
        <f t="shared" si="18"/>
        <v>1</v>
      </c>
      <c r="F269" s="355">
        <v>9</v>
      </c>
      <c r="G269" s="349">
        <v>6</v>
      </c>
      <c r="H269" s="357">
        <v>3</v>
      </c>
      <c r="I269" s="357"/>
      <c r="J269" s="456">
        <v>0.55979999999999996</v>
      </c>
      <c r="K269" s="358"/>
      <c r="L269" s="359"/>
      <c r="M269" s="12">
        <v>6</v>
      </c>
      <c r="N269" s="149"/>
      <c r="O269" s="150"/>
      <c r="P269" s="341">
        <v>45</v>
      </c>
      <c r="Q269" s="342">
        <v>44</v>
      </c>
      <c r="R269" s="332" t="s">
        <v>364</v>
      </c>
      <c r="S269" s="345">
        <v>1</v>
      </c>
      <c r="T269" s="343">
        <v>0</v>
      </c>
      <c r="U269" s="347">
        <v>0</v>
      </c>
      <c r="V269" s="239" t="s">
        <v>366</v>
      </c>
      <c r="W269" s="239" t="s">
        <v>495</v>
      </c>
      <c r="X269" s="155" t="s">
        <v>364</v>
      </c>
      <c r="Y269" s="182"/>
      <c r="Z269" s="182"/>
      <c r="AA269" s="182"/>
      <c r="AB269" s="182" t="s">
        <v>495</v>
      </c>
      <c r="AC269" s="182"/>
      <c r="AD269" s="299" t="s">
        <v>364</v>
      </c>
      <c r="AE269" s="302"/>
    </row>
    <row r="270" spans="1:31" ht="15" x14ac:dyDescent="0.25">
      <c r="A270" s="144" t="s">
        <v>274</v>
      </c>
      <c r="B270" s="350">
        <v>8676</v>
      </c>
      <c r="C270" s="151">
        <f t="shared" si="16"/>
        <v>10350</v>
      </c>
      <c r="D270" s="151">
        <f t="shared" si="17"/>
        <v>8676</v>
      </c>
      <c r="E270" s="352">
        <f t="shared" si="18"/>
        <v>1</v>
      </c>
      <c r="F270" s="355">
        <v>4</v>
      </c>
      <c r="G270" s="349">
        <v>3</v>
      </c>
      <c r="H270" s="357">
        <v>2</v>
      </c>
      <c r="I270" s="357"/>
      <c r="J270" s="456">
        <v>0.79649999999999999</v>
      </c>
      <c r="K270" s="358"/>
      <c r="L270" s="359"/>
      <c r="M270" s="12">
        <v>2</v>
      </c>
      <c r="N270" s="149"/>
      <c r="O270" s="150"/>
      <c r="P270" s="341">
        <v>22</v>
      </c>
      <c r="Q270" s="342">
        <v>21</v>
      </c>
      <c r="R270" s="333" t="s">
        <v>364</v>
      </c>
      <c r="S270" s="345">
        <v>0</v>
      </c>
      <c r="T270" s="343">
        <v>1</v>
      </c>
      <c r="U270" s="347">
        <v>0</v>
      </c>
      <c r="V270" s="239" t="s">
        <v>342</v>
      </c>
      <c r="W270" s="239" t="s">
        <v>495</v>
      </c>
      <c r="X270" s="155" t="s">
        <v>364</v>
      </c>
      <c r="Y270" s="182"/>
      <c r="Z270" s="182"/>
      <c r="AA270" s="182"/>
      <c r="AB270" s="182" t="s">
        <v>495</v>
      </c>
      <c r="AC270" s="182"/>
      <c r="AD270" s="299" t="s">
        <v>364</v>
      </c>
      <c r="AE270" s="302"/>
    </row>
    <row r="271" spans="1:31" ht="15" x14ac:dyDescent="0.25">
      <c r="A271" s="144" t="s">
        <v>275</v>
      </c>
      <c r="B271" s="350">
        <v>1633</v>
      </c>
      <c r="C271" s="151">
        <f t="shared" si="16"/>
        <v>3450</v>
      </c>
      <c r="D271" s="151">
        <f t="shared" si="17"/>
        <v>1633</v>
      </c>
      <c r="E271" s="352">
        <f t="shared" si="18"/>
        <v>1</v>
      </c>
      <c r="F271" s="355">
        <v>1</v>
      </c>
      <c r="G271" s="349">
        <v>1</v>
      </c>
      <c r="H271" s="357">
        <v>1</v>
      </c>
      <c r="I271" s="357"/>
      <c r="J271" s="456">
        <v>1</v>
      </c>
      <c r="K271" s="358"/>
      <c r="L271" s="359"/>
      <c r="M271" s="12">
        <v>1</v>
      </c>
      <c r="N271" s="149"/>
      <c r="O271" s="150"/>
      <c r="P271" s="341">
        <v>4</v>
      </c>
      <c r="Q271" s="342">
        <v>5</v>
      </c>
      <c r="R271" s="333" t="s">
        <v>364</v>
      </c>
      <c r="S271" s="345">
        <v>0</v>
      </c>
      <c r="T271" s="343">
        <v>0</v>
      </c>
      <c r="U271" s="347">
        <v>1</v>
      </c>
      <c r="V271" s="237" t="s">
        <v>450</v>
      </c>
      <c r="W271" s="243" t="s">
        <v>495</v>
      </c>
      <c r="X271" s="155" t="s">
        <v>364</v>
      </c>
      <c r="Y271" s="181">
        <v>1</v>
      </c>
      <c r="Z271" s="288">
        <v>1</v>
      </c>
      <c r="AA271" s="181"/>
      <c r="AB271" s="181" t="s">
        <v>495</v>
      </c>
      <c r="AC271" s="181"/>
      <c r="AD271" s="299" t="s">
        <v>364</v>
      </c>
      <c r="AE271" s="302"/>
    </row>
    <row r="272" spans="1:31" ht="15" x14ac:dyDescent="0.25">
      <c r="A272" s="144" t="s">
        <v>276</v>
      </c>
      <c r="B272" s="350">
        <v>38407</v>
      </c>
      <c r="C272" s="151">
        <f t="shared" si="16"/>
        <v>44850</v>
      </c>
      <c r="D272" s="151">
        <f t="shared" si="17"/>
        <v>38407</v>
      </c>
      <c r="E272" s="352">
        <f t="shared" si="18"/>
        <v>1</v>
      </c>
      <c r="F272" s="355">
        <v>18</v>
      </c>
      <c r="G272" s="349">
        <v>13</v>
      </c>
      <c r="H272" s="357">
        <v>9</v>
      </c>
      <c r="I272" s="357"/>
      <c r="J272" s="456">
        <v>0.79300000000000004</v>
      </c>
      <c r="K272" s="358"/>
      <c r="L272" s="359"/>
      <c r="M272" s="12">
        <v>11</v>
      </c>
      <c r="N272" s="149"/>
      <c r="O272" s="150"/>
      <c r="P272" s="341">
        <v>90</v>
      </c>
      <c r="Q272" s="342">
        <v>69</v>
      </c>
      <c r="R272" s="333" t="s">
        <v>364</v>
      </c>
      <c r="S272" s="345">
        <v>1</v>
      </c>
      <c r="T272" s="343">
        <v>0</v>
      </c>
      <c r="U272" s="347">
        <v>0</v>
      </c>
      <c r="V272" s="240" t="s">
        <v>447</v>
      </c>
      <c r="W272" s="239" t="s">
        <v>495</v>
      </c>
      <c r="X272" s="155" t="s">
        <v>364</v>
      </c>
      <c r="Y272" s="182">
        <v>1</v>
      </c>
      <c r="Z272" s="256">
        <v>2</v>
      </c>
      <c r="AA272" s="182"/>
      <c r="AB272" s="182" t="s">
        <v>495</v>
      </c>
      <c r="AC272" s="182"/>
      <c r="AD272" s="299" t="s">
        <v>364</v>
      </c>
      <c r="AE272" s="305">
        <v>1</v>
      </c>
    </row>
    <row r="273" spans="1:31" ht="15" x14ac:dyDescent="0.25">
      <c r="A273" s="144" t="s">
        <v>277</v>
      </c>
      <c r="B273" s="350">
        <v>5348</v>
      </c>
      <c r="C273" s="151">
        <f t="shared" si="16"/>
        <v>6900</v>
      </c>
      <c r="D273" s="151">
        <f t="shared" si="17"/>
        <v>5348</v>
      </c>
      <c r="E273" s="352">
        <f t="shared" si="18"/>
        <v>1</v>
      </c>
      <c r="F273" s="355">
        <v>3</v>
      </c>
      <c r="G273" s="349">
        <v>2</v>
      </c>
      <c r="H273" s="357">
        <v>2</v>
      </c>
      <c r="I273" s="357"/>
      <c r="J273" s="456">
        <v>1</v>
      </c>
      <c r="K273" s="358"/>
      <c r="L273" s="359"/>
      <c r="M273" s="12">
        <v>2</v>
      </c>
      <c r="N273" s="149"/>
      <c r="O273" s="150"/>
      <c r="P273" s="341">
        <v>13</v>
      </c>
      <c r="Q273" s="342">
        <v>0</v>
      </c>
      <c r="R273" s="333" t="s">
        <v>364</v>
      </c>
      <c r="S273" s="345">
        <v>0</v>
      </c>
      <c r="T273" s="343">
        <v>0</v>
      </c>
      <c r="U273" s="347">
        <v>1</v>
      </c>
      <c r="V273" s="239" t="s">
        <v>343</v>
      </c>
      <c r="W273" s="239"/>
      <c r="X273" s="155" t="s">
        <v>364</v>
      </c>
      <c r="Y273" s="182">
        <v>1</v>
      </c>
      <c r="Z273" s="182"/>
      <c r="AA273" s="182"/>
      <c r="AB273" s="182" t="s">
        <v>495</v>
      </c>
      <c r="AC273" s="182"/>
      <c r="AD273" s="299" t="s">
        <v>364</v>
      </c>
      <c r="AE273" s="302"/>
    </row>
    <row r="274" spans="1:31" ht="15" x14ac:dyDescent="0.25">
      <c r="A274" s="144" t="s">
        <v>278</v>
      </c>
      <c r="B274" s="350">
        <v>44238</v>
      </c>
      <c r="C274" s="151">
        <f t="shared" si="16"/>
        <v>48300</v>
      </c>
      <c r="D274" s="151">
        <f t="shared" si="17"/>
        <v>44238</v>
      </c>
      <c r="E274" s="352">
        <f t="shared" si="18"/>
        <v>1</v>
      </c>
      <c r="F274" s="355">
        <v>21</v>
      </c>
      <c r="G274" s="349">
        <v>14</v>
      </c>
      <c r="H274" s="357">
        <v>10</v>
      </c>
      <c r="I274" s="357"/>
      <c r="J274" s="456">
        <v>0.76700000000000002</v>
      </c>
      <c r="K274" s="358"/>
      <c r="L274" s="359"/>
      <c r="M274" s="12">
        <v>12</v>
      </c>
      <c r="N274" s="149"/>
      <c r="O274" s="150"/>
      <c r="P274" s="341">
        <v>105</v>
      </c>
      <c r="Q274" s="342">
        <v>48</v>
      </c>
      <c r="R274" s="333" t="s">
        <v>364</v>
      </c>
      <c r="S274" s="345">
        <v>2</v>
      </c>
      <c r="T274" s="343">
        <v>0</v>
      </c>
      <c r="U274" s="347">
        <v>0</v>
      </c>
      <c r="V274" s="239" t="s">
        <v>364</v>
      </c>
      <c r="W274" s="239" t="s">
        <v>495</v>
      </c>
      <c r="X274" s="264" t="s">
        <v>4</v>
      </c>
      <c r="Y274" s="182"/>
      <c r="Z274" s="289">
        <v>2</v>
      </c>
      <c r="AA274" s="182"/>
      <c r="AB274" s="182" t="s">
        <v>495</v>
      </c>
      <c r="AC274" s="182"/>
      <c r="AD274" s="296">
        <v>4</v>
      </c>
      <c r="AE274" s="302"/>
    </row>
    <row r="275" spans="1:31" ht="15" x14ac:dyDescent="0.25">
      <c r="A275" s="144" t="s">
        <v>279</v>
      </c>
      <c r="B275" s="350">
        <v>7877</v>
      </c>
      <c r="C275" s="151">
        <f t="shared" si="16"/>
        <v>10350</v>
      </c>
      <c r="D275" s="151">
        <f t="shared" si="17"/>
        <v>7877</v>
      </c>
      <c r="E275" s="352">
        <f t="shared" si="18"/>
        <v>1</v>
      </c>
      <c r="F275" s="355">
        <v>4</v>
      </c>
      <c r="G275" s="349">
        <v>3</v>
      </c>
      <c r="H275" s="357">
        <v>1</v>
      </c>
      <c r="I275" s="357"/>
      <c r="J275" s="456">
        <v>0.43440000000000001</v>
      </c>
      <c r="K275" s="358"/>
      <c r="L275" s="359"/>
      <c r="M275" s="12">
        <v>1</v>
      </c>
      <c r="N275" s="149"/>
      <c r="O275" s="150"/>
      <c r="P275" s="341">
        <v>19</v>
      </c>
      <c r="Q275" s="342">
        <v>11</v>
      </c>
      <c r="R275" s="333" t="s">
        <v>364</v>
      </c>
      <c r="S275" s="345">
        <v>0</v>
      </c>
      <c r="T275" s="343">
        <v>1</v>
      </c>
      <c r="U275" s="347">
        <v>0</v>
      </c>
      <c r="V275" s="277" t="s">
        <v>351</v>
      </c>
      <c r="W275" s="239"/>
      <c r="X275" s="155" t="s">
        <v>364</v>
      </c>
      <c r="Y275" s="182">
        <v>1</v>
      </c>
      <c r="Z275" s="289">
        <v>1</v>
      </c>
      <c r="AA275" s="182"/>
      <c r="AB275" s="182" t="s">
        <v>495</v>
      </c>
      <c r="AC275" s="182"/>
      <c r="AD275" s="299" t="s">
        <v>364</v>
      </c>
      <c r="AE275" s="302"/>
    </row>
    <row r="276" spans="1:31" ht="15" x14ac:dyDescent="0.25">
      <c r="A276" s="144" t="s">
        <v>280</v>
      </c>
      <c r="B276" s="350">
        <v>19275</v>
      </c>
      <c r="C276" s="151">
        <f t="shared" si="16"/>
        <v>31050</v>
      </c>
      <c r="D276" s="151">
        <f t="shared" si="17"/>
        <v>19275</v>
      </c>
      <c r="E276" s="352">
        <f t="shared" si="18"/>
        <v>1</v>
      </c>
      <c r="F276" s="355">
        <v>10</v>
      </c>
      <c r="G276" s="349">
        <v>9</v>
      </c>
      <c r="H276" s="357">
        <v>2</v>
      </c>
      <c r="I276" s="357"/>
      <c r="J276" s="456">
        <v>1</v>
      </c>
      <c r="K276" s="358"/>
      <c r="L276" s="359"/>
      <c r="M276" s="12">
        <v>8</v>
      </c>
      <c r="N276" s="149"/>
      <c r="O276" s="150"/>
      <c r="P276" s="341">
        <v>48</v>
      </c>
      <c r="Q276" s="342">
        <v>14</v>
      </c>
      <c r="R276" s="333" t="s">
        <v>364</v>
      </c>
      <c r="S276" s="345">
        <v>1</v>
      </c>
      <c r="T276" s="343">
        <v>0</v>
      </c>
      <c r="U276" s="347">
        <v>0</v>
      </c>
      <c r="V276" s="239" t="s">
        <v>346</v>
      </c>
      <c r="W276" s="239" t="s">
        <v>495</v>
      </c>
      <c r="X276" s="264" t="s">
        <v>4</v>
      </c>
      <c r="Y276" s="181">
        <v>1</v>
      </c>
      <c r="Z276" s="181"/>
      <c r="AA276" s="181"/>
      <c r="AB276" s="181" t="s">
        <v>495</v>
      </c>
      <c r="AC276" s="181"/>
      <c r="AD276" s="296">
        <v>5</v>
      </c>
      <c r="AE276" s="305">
        <v>1</v>
      </c>
    </row>
    <row r="277" spans="1:31" ht="15" x14ac:dyDescent="0.25">
      <c r="A277" s="144" t="s">
        <v>281</v>
      </c>
      <c r="B277" s="350">
        <v>3929</v>
      </c>
      <c r="C277" s="151">
        <f t="shared" si="16"/>
        <v>6900</v>
      </c>
      <c r="D277" s="151">
        <f t="shared" si="17"/>
        <v>3929</v>
      </c>
      <c r="E277" s="352">
        <f t="shared" si="18"/>
        <v>1</v>
      </c>
      <c r="F277" s="355">
        <v>2</v>
      </c>
      <c r="G277" s="349">
        <v>2</v>
      </c>
      <c r="H277" s="357">
        <v>3</v>
      </c>
      <c r="I277" s="357"/>
      <c r="J277" s="456">
        <v>1</v>
      </c>
      <c r="K277" s="358"/>
      <c r="L277" s="359"/>
      <c r="M277" s="12">
        <v>2</v>
      </c>
      <c r="N277" s="149"/>
      <c r="O277" s="150"/>
      <c r="P277" s="341">
        <v>10</v>
      </c>
      <c r="Q277" s="342">
        <v>9</v>
      </c>
      <c r="R277" s="333" t="s">
        <v>364</v>
      </c>
      <c r="S277" s="345">
        <v>0</v>
      </c>
      <c r="T277" s="343">
        <v>0</v>
      </c>
      <c r="U277" s="347">
        <v>1</v>
      </c>
      <c r="V277" s="239" t="s">
        <v>355</v>
      </c>
      <c r="W277" s="239"/>
      <c r="X277" s="269" t="s">
        <v>566</v>
      </c>
      <c r="Y277" s="181">
        <v>1</v>
      </c>
      <c r="Z277" s="181"/>
      <c r="AA277" s="181"/>
      <c r="AB277" s="181" t="s">
        <v>495</v>
      </c>
      <c r="AC277" s="181"/>
      <c r="AD277" s="299" t="s">
        <v>364</v>
      </c>
      <c r="AE277" s="302"/>
    </row>
    <row r="278" spans="1:31" ht="15" x14ac:dyDescent="0.25">
      <c r="A278" s="144" t="s">
        <v>282</v>
      </c>
      <c r="B278" s="350">
        <v>7081</v>
      </c>
      <c r="C278" s="151">
        <f t="shared" si="16"/>
        <v>10350</v>
      </c>
      <c r="D278" s="151">
        <f t="shared" si="17"/>
        <v>7081</v>
      </c>
      <c r="E278" s="352">
        <f t="shared" si="18"/>
        <v>1</v>
      </c>
      <c r="F278" s="355">
        <v>4</v>
      </c>
      <c r="G278" s="349">
        <v>3</v>
      </c>
      <c r="H278" s="357">
        <v>2</v>
      </c>
      <c r="I278" s="357"/>
      <c r="J278" s="456">
        <v>0.86339999999999995</v>
      </c>
      <c r="K278" s="358"/>
      <c r="L278" s="359"/>
      <c r="M278" s="12">
        <v>3</v>
      </c>
      <c r="N278" s="149"/>
      <c r="O278" s="150"/>
      <c r="P278" s="341">
        <v>18</v>
      </c>
      <c r="Q278" s="342">
        <v>16</v>
      </c>
      <c r="R278" s="333" t="s">
        <v>364</v>
      </c>
      <c r="S278" s="345">
        <v>0</v>
      </c>
      <c r="T278" s="343">
        <v>1</v>
      </c>
      <c r="U278" s="347">
        <v>0</v>
      </c>
      <c r="V278" s="239" t="s">
        <v>358</v>
      </c>
      <c r="W278" s="239"/>
      <c r="X278" s="155" t="s">
        <v>364</v>
      </c>
      <c r="Y278" s="182"/>
      <c r="Z278" s="182"/>
      <c r="AA278" s="182"/>
      <c r="AB278" s="182" t="s">
        <v>495</v>
      </c>
      <c r="AC278" s="182"/>
      <c r="AD278" s="299" t="s">
        <v>364</v>
      </c>
      <c r="AE278" s="302"/>
    </row>
    <row r="279" spans="1:31" ht="15" x14ac:dyDescent="0.25">
      <c r="A279" s="144" t="s">
        <v>283</v>
      </c>
      <c r="B279" s="350">
        <v>7840</v>
      </c>
      <c r="C279" s="151">
        <f t="shared" si="16"/>
        <v>10350</v>
      </c>
      <c r="D279" s="151">
        <f t="shared" si="17"/>
        <v>7840</v>
      </c>
      <c r="E279" s="352">
        <f t="shared" si="18"/>
        <v>1</v>
      </c>
      <c r="F279" s="355">
        <v>4</v>
      </c>
      <c r="G279" s="349">
        <v>3</v>
      </c>
      <c r="H279" s="357">
        <v>0</v>
      </c>
      <c r="I279" s="357"/>
      <c r="J279" s="456">
        <v>0</v>
      </c>
      <c r="K279" s="358"/>
      <c r="L279" s="359"/>
      <c r="M279" s="12">
        <v>2</v>
      </c>
      <c r="N279" s="149"/>
      <c r="O279" s="150"/>
      <c r="P279" s="341">
        <v>18</v>
      </c>
      <c r="Q279" s="342">
        <v>14</v>
      </c>
      <c r="R279" s="333" t="s">
        <v>364</v>
      </c>
      <c r="S279" s="345">
        <v>0</v>
      </c>
      <c r="T279" s="343">
        <v>0</v>
      </c>
      <c r="U279" s="347">
        <v>1</v>
      </c>
      <c r="V279" s="239" t="s">
        <v>364</v>
      </c>
      <c r="W279" s="239"/>
      <c r="X279" s="155" t="s">
        <v>305</v>
      </c>
      <c r="Y279" s="182"/>
      <c r="Z279" s="182"/>
      <c r="AA279" s="182"/>
      <c r="AB279" s="182" t="s">
        <v>495</v>
      </c>
      <c r="AC279" s="182"/>
      <c r="AD279" s="299" t="s">
        <v>364</v>
      </c>
      <c r="AE279" s="302"/>
    </row>
    <row r="280" spans="1:31" ht="15" x14ac:dyDescent="0.25">
      <c r="A280" s="144" t="s">
        <v>284</v>
      </c>
      <c r="B280" s="350">
        <v>7360</v>
      </c>
      <c r="C280" s="151">
        <f t="shared" si="16"/>
        <v>6900</v>
      </c>
      <c r="D280" s="151">
        <f t="shared" si="17"/>
        <v>6900</v>
      </c>
      <c r="E280" s="352">
        <f t="shared" si="18"/>
        <v>0.9375</v>
      </c>
      <c r="F280" s="355">
        <v>4</v>
      </c>
      <c r="G280" s="349">
        <v>2</v>
      </c>
      <c r="H280" s="357">
        <v>3</v>
      </c>
      <c r="I280" s="357"/>
      <c r="J280" s="456">
        <v>0.53439999999999999</v>
      </c>
      <c r="K280" s="358"/>
      <c r="L280" s="359"/>
      <c r="M280" s="12">
        <v>1</v>
      </c>
      <c r="N280" s="149"/>
      <c r="O280" s="150"/>
      <c r="P280" s="341">
        <v>18</v>
      </c>
      <c r="Q280" s="342">
        <v>10</v>
      </c>
      <c r="R280" s="333" t="s">
        <v>364</v>
      </c>
      <c r="S280" s="345">
        <v>0</v>
      </c>
      <c r="T280" s="343">
        <v>0</v>
      </c>
      <c r="U280" s="347">
        <v>1</v>
      </c>
      <c r="V280" s="239" t="s">
        <v>366</v>
      </c>
      <c r="W280" s="239"/>
      <c r="X280" s="155" t="s">
        <v>364</v>
      </c>
      <c r="Y280" s="182"/>
      <c r="Z280" s="289">
        <v>1</v>
      </c>
      <c r="AA280" s="182"/>
      <c r="AB280" s="182" t="s">
        <v>495</v>
      </c>
      <c r="AC280" s="182"/>
      <c r="AD280" s="299" t="s">
        <v>364</v>
      </c>
      <c r="AE280" s="302"/>
    </row>
    <row r="281" spans="1:31" ht="15" x14ac:dyDescent="0.25">
      <c r="A281" s="144" t="s">
        <v>285</v>
      </c>
      <c r="B281" s="350">
        <v>105686</v>
      </c>
      <c r="C281" s="151">
        <f t="shared" si="16"/>
        <v>110400</v>
      </c>
      <c r="D281" s="151">
        <f t="shared" si="17"/>
        <v>105686</v>
      </c>
      <c r="E281" s="352">
        <f t="shared" si="18"/>
        <v>1</v>
      </c>
      <c r="F281" s="355">
        <v>52</v>
      </c>
      <c r="G281" s="349">
        <v>32</v>
      </c>
      <c r="H281" s="357">
        <v>27</v>
      </c>
      <c r="I281" s="357"/>
      <c r="J281" s="456">
        <v>0.87519999999999998</v>
      </c>
      <c r="K281" s="358"/>
      <c r="L281" s="359"/>
      <c r="M281" s="12">
        <v>29</v>
      </c>
      <c r="N281" s="149"/>
      <c r="O281" s="150"/>
      <c r="P281" s="341">
        <v>259</v>
      </c>
      <c r="Q281" s="342">
        <v>201</v>
      </c>
      <c r="R281" s="333" t="s">
        <v>364</v>
      </c>
      <c r="S281" s="345">
        <v>4</v>
      </c>
      <c r="T281" s="343">
        <v>0</v>
      </c>
      <c r="U281" s="347">
        <v>0</v>
      </c>
      <c r="V281" s="240" t="s">
        <v>448</v>
      </c>
      <c r="W281" s="239" t="s">
        <v>495</v>
      </c>
      <c r="X281" s="264" t="s">
        <v>7</v>
      </c>
      <c r="Y281" s="182">
        <v>1</v>
      </c>
      <c r="Z281" s="256">
        <v>10</v>
      </c>
      <c r="AA281" s="182"/>
      <c r="AB281" s="182" t="s">
        <v>495</v>
      </c>
      <c r="AC281" s="182"/>
      <c r="AD281" s="299" t="s">
        <v>364</v>
      </c>
      <c r="AE281" s="302"/>
    </row>
    <row r="282" spans="1:31" ht="15" x14ac:dyDescent="0.25">
      <c r="A282" s="144" t="s">
        <v>286</v>
      </c>
      <c r="B282" s="350">
        <v>4543</v>
      </c>
      <c r="C282" s="151">
        <f t="shared" si="16"/>
        <v>6900</v>
      </c>
      <c r="D282" s="151">
        <f t="shared" si="17"/>
        <v>4543</v>
      </c>
      <c r="E282" s="352">
        <f t="shared" si="18"/>
        <v>1</v>
      </c>
      <c r="F282" s="355">
        <v>2</v>
      </c>
      <c r="G282" s="349">
        <v>2</v>
      </c>
      <c r="H282" s="357">
        <v>2</v>
      </c>
      <c r="I282" s="357"/>
      <c r="J282" s="456">
        <v>1</v>
      </c>
      <c r="K282" s="358"/>
      <c r="L282" s="359"/>
      <c r="M282" s="12">
        <v>2</v>
      </c>
      <c r="N282" s="149"/>
      <c r="O282" s="150"/>
      <c r="P282" s="341">
        <v>12</v>
      </c>
      <c r="Q282" s="342">
        <v>12</v>
      </c>
      <c r="R282" s="333" t="s">
        <v>364</v>
      </c>
      <c r="S282" s="345">
        <v>0</v>
      </c>
      <c r="T282" s="343">
        <v>0</v>
      </c>
      <c r="U282" s="347">
        <v>1</v>
      </c>
      <c r="V282" s="239" t="s">
        <v>365</v>
      </c>
      <c r="W282" s="239" t="s">
        <v>495</v>
      </c>
      <c r="X282" s="155" t="s">
        <v>364</v>
      </c>
      <c r="Y282" s="182"/>
      <c r="Z282" s="182"/>
      <c r="AA282" s="182"/>
      <c r="AB282" s="182" t="s">
        <v>495</v>
      </c>
      <c r="AC282" s="182"/>
      <c r="AD282" s="296">
        <v>9</v>
      </c>
      <c r="AE282" s="302"/>
    </row>
    <row r="283" spans="1:31" ht="15" x14ac:dyDescent="0.25">
      <c r="A283" s="144" t="s">
        <v>287</v>
      </c>
      <c r="B283" s="350">
        <v>12899</v>
      </c>
      <c r="C283" s="151">
        <f t="shared" si="16"/>
        <v>13800</v>
      </c>
      <c r="D283" s="151">
        <f t="shared" si="17"/>
        <v>12899</v>
      </c>
      <c r="E283" s="352">
        <f t="shared" si="18"/>
        <v>1</v>
      </c>
      <c r="F283" s="355">
        <v>6</v>
      </c>
      <c r="G283" s="349">
        <v>4</v>
      </c>
      <c r="H283" s="357">
        <v>3</v>
      </c>
      <c r="I283" s="357"/>
      <c r="J283" s="456">
        <v>0.79669999999999996</v>
      </c>
      <c r="K283" s="358"/>
      <c r="L283" s="359"/>
      <c r="M283" s="12">
        <v>2</v>
      </c>
      <c r="N283" s="149"/>
      <c r="O283" s="150"/>
      <c r="P283" s="341">
        <v>32</v>
      </c>
      <c r="Q283" s="342">
        <v>29</v>
      </c>
      <c r="R283" s="333" t="s">
        <v>364</v>
      </c>
      <c r="S283" s="345">
        <v>0</v>
      </c>
      <c r="T283" s="343">
        <v>0</v>
      </c>
      <c r="U283" s="347">
        <v>0</v>
      </c>
      <c r="V283" s="239" t="s">
        <v>363</v>
      </c>
      <c r="W283" s="239" t="s">
        <v>495</v>
      </c>
      <c r="X283" s="155" t="s">
        <v>364</v>
      </c>
      <c r="Y283" s="182">
        <v>1</v>
      </c>
      <c r="Z283" s="182"/>
      <c r="AA283" s="182"/>
      <c r="AB283" s="182" t="s">
        <v>495</v>
      </c>
      <c r="AC283" s="182"/>
      <c r="AD283" s="299" t="s">
        <v>364</v>
      </c>
      <c r="AE283" s="302"/>
    </row>
    <row r="284" spans="1:31" ht="15" x14ac:dyDescent="0.25">
      <c r="A284" s="144" t="s">
        <v>288</v>
      </c>
      <c r="B284" s="350">
        <v>2464</v>
      </c>
      <c r="C284" s="151">
        <f t="shared" si="16"/>
        <v>3450</v>
      </c>
      <c r="D284" s="151">
        <f t="shared" si="17"/>
        <v>2464</v>
      </c>
      <c r="E284" s="352">
        <f t="shared" si="18"/>
        <v>1</v>
      </c>
      <c r="F284" s="355">
        <v>1</v>
      </c>
      <c r="G284" s="349">
        <v>1</v>
      </c>
      <c r="H284" s="357">
        <v>1</v>
      </c>
      <c r="I284" s="357"/>
      <c r="J284" s="456">
        <v>1</v>
      </c>
      <c r="K284" s="358"/>
      <c r="L284" s="359"/>
      <c r="M284" s="12">
        <v>1</v>
      </c>
      <c r="N284" s="149"/>
      <c r="O284" s="150"/>
      <c r="P284" s="341">
        <v>7</v>
      </c>
      <c r="Q284" s="342">
        <v>8</v>
      </c>
      <c r="R284" s="333" t="s">
        <v>364</v>
      </c>
      <c r="S284" s="345">
        <v>0</v>
      </c>
      <c r="T284" s="343">
        <v>0</v>
      </c>
      <c r="U284" s="347">
        <v>1</v>
      </c>
      <c r="V284" s="280" t="s">
        <v>493</v>
      </c>
      <c r="W284" s="239" t="s">
        <v>495</v>
      </c>
      <c r="X284" s="155" t="s">
        <v>9</v>
      </c>
      <c r="Y284" s="182"/>
      <c r="Z284" s="289">
        <v>1</v>
      </c>
      <c r="AA284" s="182"/>
      <c r="AB284" s="182" t="s">
        <v>495</v>
      </c>
      <c r="AC284" s="182"/>
      <c r="AD284" s="299" t="s">
        <v>364</v>
      </c>
      <c r="AE284" s="302"/>
    </row>
    <row r="285" spans="1:31" ht="15" x14ac:dyDescent="0.25">
      <c r="A285" s="144" t="s">
        <v>289</v>
      </c>
      <c r="B285" s="350">
        <v>11235</v>
      </c>
      <c r="C285" s="151">
        <f t="shared" si="16"/>
        <v>13800</v>
      </c>
      <c r="D285" s="151">
        <f t="shared" si="17"/>
        <v>11235</v>
      </c>
      <c r="E285" s="352">
        <f t="shared" si="18"/>
        <v>1</v>
      </c>
      <c r="F285" s="355">
        <v>6</v>
      </c>
      <c r="G285" s="349">
        <v>4</v>
      </c>
      <c r="H285" s="357">
        <v>2</v>
      </c>
      <c r="I285" s="357"/>
      <c r="J285" s="456">
        <v>0.61199999999999999</v>
      </c>
      <c r="K285" s="358"/>
      <c r="L285" s="359"/>
      <c r="M285" s="12">
        <v>4</v>
      </c>
      <c r="N285" s="149"/>
      <c r="O285" s="150"/>
      <c r="P285" s="341">
        <v>28</v>
      </c>
      <c r="Q285" s="342">
        <v>27</v>
      </c>
      <c r="R285" s="332" t="s">
        <v>364</v>
      </c>
      <c r="S285" s="345">
        <v>0</v>
      </c>
      <c r="T285" s="343">
        <v>1</v>
      </c>
      <c r="U285" s="347">
        <v>0</v>
      </c>
      <c r="V285" s="239" t="s">
        <v>347</v>
      </c>
      <c r="W285" s="239"/>
      <c r="X285" s="155" t="s">
        <v>364</v>
      </c>
      <c r="Y285" s="181">
        <v>1</v>
      </c>
      <c r="Z285" s="181"/>
      <c r="AA285" s="181"/>
      <c r="AB285" s="181" t="s">
        <v>495</v>
      </c>
      <c r="AC285" s="181"/>
      <c r="AD285" s="299" t="s">
        <v>364</v>
      </c>
      <c r="AE285" s="302"/>
    </row>
    <row r="286" spans="1:31" ht="15" x14ac:dyDescent="0.25">
      <c r="A286" s="451" t="s">
        <v>290</v>
      </c>
      <c r="B286" s="452">
        <v>2465</v>
      </c>
      <c r="C286" s="358">
        <f t="shared" si="16"/>
        <v>3450</v>
      </c>
      <c r="D286" s="358">
        <f t="shared" si="17"/>
        <v>2465</v>
      </c>
      <c r="E286" s="453">
        <f t="shared" si="18"/>
        <v>1</v>
      </c>
      <c r="F286" s="454">
        <v>1</v>
      </c>
      <c r="G286" s="455">
        <v>1</v>
      </c>
      <c r="H286" s="357">
        <v>1</v>
      </c>
      <c r="I286" s="357"/>
      <c r="J286" s="456">
        <v>1</v>
      </c>
      <c r="K286" s="358"/>
      <c r="L286" s="359"/>
      <c r="M286" s="12">
        <v>1</v>
      </c>
      <c r="N286" s="149"/>
      <c r="O286" s="150"/>
      <c r="P286" s="341">
        <v>6</v>
      </c>
      <c r="Q286" s="342">
        <v>6</v>
      </c>
      <c r="R286" s="333" t="s">
        <v>364</v>
      </c>
      <c r="S286" s="345">
        <v>0</v>
      </c>
      <c r="T286" s="343">
        <v>0</v>
      </c>
      <c r="U286" s="347">
        <v>1</v>
      </c>
      <c r="V286" s="239" t="s">
        <v>347</v>
      </c>
      <c r="W286" s="239"/>
      <c r="X286" s="155" t="s">
        <v>364</v>
      </c>
      <c r="Y286" s="182"/>
      <c r="Z286" s="182"/>
      <c r="AA286" s="182"/>
      <c r="AB286" s="182" t="s">
        <v>495</v>
      </c>
      <c r="AC286" s="182"/>
      <c r="AD286" s="299" t="s">
        <v>364</v>
      </c>
      <c r="AE286" s="302"/>
    </row>
    <row r="287" spans="1:31" ht="15" x14ac:dyDescent="0.25">
      <c r="A287" s="144" t="s">
        <v>291</v>
      </c>
      <c r="B287" s="350">
        <v>21268</v>
      </c>
      <c r="C287" s="151">
        <f t="shared" si="16"/>
        <v>27600</v>
      </c>
      <c r="D287" s="151">
        <f t="shared" si="17"/>
        <v>21268</v>
      </c>
      <c r="E287" s="352">
        <f t="shared" si="18"/>
        <v>1</v>
      </c>
      <c r="F287" s="355">
        <v>11</v>
      </c>
      <c r="G287" s="349">
        <v>8</v>
      </c>
      <c r="H287" s="357">
        <v>4</v>
      </c>
      <c r="I287" s="357"/>
      <c r="J287" s="456">
        <v>0.64649999999999996</v>
      </c>
      <c r="K287" s="358"/>
      <c r="L287" s="359"/>
      <c r="M287" s="12">
        <v>8</v>
      </c>
      <c r="N287" s="149"/>
      <c r="O287" s="150"/>
      <c r="P287" s="341">
        <v>53</v>
      </c>
      <c r="Q287" s="342">
        <v>41</v>
      </c>
      <c r="R287" s="333" t="s">
        <v>364</v>
      </c>
      <c r="S287" s="345">
        <v>1</v>
      </c>
      <c r="T287" s="343">
        <v>0</v>
      </c>
      <c r="U287" s="347">
        <v>0</v>
      </c>
      <c r="V287" s="240" t="s">
        <v>485</v>
      </c>
      <c r="W287" s="239" t="s">
        <v>495</v>
      </c>
      <c r="X287" s="264" t="s">
        <v>4</v>
      </c>
      <c r="Y287" s="182"/>
      <c r="Z287" s="289">
        <v>3</v>
      </c>
      <c r="AA287" s="182"/>
      <c r="AB287" s="182" t="s">
        <v>495</v>
      </c>
      <c r="AC287" s="182"/>
      <c r="AD287" s="296">
        <v>30</v>
      </c>
      <c r="AE287" s="302"/>
    </row>
    <row r="288" spans="1:31" ht="15" x14ac:dyDescent="0.25">
      <c r="A288" s="144" t="s">
        <v>292</v>
      </c>
      <c r="B288" s="350">
        <v>3573</v>
      </c>
      <c r="C288" s="151">
        <f t="shared" si="16"/>
        <v>6900</v>
      </c>
      <c r="D288" s="151">
        <f t="shared" si="17"/>
        <v>3573</v>
      </c>
      <c r="E288" s="352">
        <f t="shared" si="18"/>
        <v>1</v>
      </c>
      <c r="F288" s="355">
        <v>2</v>
      </c>
      <c r="G288" s="349">
        <v>2</v>
      </c>
      <c r="H288" s="357">
        <v>2</v>
      </c>
      <c r="I288" s="357"/>
      <c r="J288" s="456">
        <v>1</v>
      </c>
      <c r="K288" s="358"/>
      <c r="L288" s="359"/>
      <c r="M288" s="12">
        <v>1</v>
      </c>
      <c r="N288" s="149">
        <v>1</v>
      </c>
      <c r="O288" s="150">
        <v>1</v>
      </c>
      <c r="P288" s="341">
        <v>9</v>
      </c>
      <c r="Q288" s="342">
        <v>9</v>
      </c>
      <c r="R288" s="333" t="s">
        <v>364</v>
      </c>
      <c r="S288" s="345">
        <v>0</v>
      </c>
      <c r="T288" s="343">
        <v>0</v>
      </c>
      <c r="U288" s="347">
        <v>1</v>
      </c>
      <c r="V288" s="277" t="s">
        <v>528</v>
      </c>
      <c r="W288" s="239"/>
      <c r="X288" s="155" t="s">
        <v>364</v>
      </c>
      <c r="Y288" s="182">
        <v>1</v>
      </c>
      <c r="Z288" s="182"/>
      <c r="AA288" s="182"/>
      <c r="AB288" s="182" t="s">
        <v>495</v>
      </c>
      <c r="AC288" s="182"/>
      <c r="AD288" s="299" t="s">
        <v>364</v>
      </c>
      <c r="AE288" s="302"/>
    </row>
    <row r="289" spans="1:31" ht="15" x14ac:dyDescent="0.25">
      <c r="A289" s="144" t="s">
        <v>293</v>
      </c>
      <c r="B289" s="350">
        <v>2477</v>
      </c>
      <c r="C289" s="151">
        <f t="shared" si="16"/>
        <v>3450</v>
      </c>
      <c r="D289" s="151">
        <f t="shared" si="17"/>
        <v>2477</v>
      </c>
      <c r="E289" s="352">
        <f t="shared" si="18"/>
        <v>1</v>
      </c>
      <c r="F289" s="355">
        <v>1</v>
      </c>
      <c r="G289" s="349">
        <v>1</v>
      </c>
      <c r="H289" s="357">
        <v>2</v>
      </c>
      <c r="I289" s="357"/>
      <c r="J289" s="456">
        <v>1</v>
      </c>
      <c r="K289" s="358"/>
      <c r="L289" s="359"/>
      <c r="M289" s="12">
        <v>1</v>
      </c>
      <c r="N289" s="149">
        <v>1</v>
      </c>
      <c r="O289" s="150">
        <v>1</v>
      </c>
      <c r="P289" s="341">
        <v>6</v>
      </c>
      <c r="Q289" s="342">
        <v>2</v>
      </c>
      <c r="R289" s="333" t="s">
        <v>364</v>
      </c>
      <c r="S289" s="345">
        <v>0</v>
      </c>
      <c r="T289" s="343">
        <v>0</v>
      </c>
      <c r="U289" s="347">
        <v>1</v>
      </c>
      <c r="V289" s="239" t="s">
        <v>351</v>
      </c>
      <c r="W289" s="239"/>
      <c r="X289" s="155" t="s">
        <v>364</v>
      </c>
      <c r="Y289" s="182"/>
      <c r="Z289" s="289">
        <v>1</v>
      </c>
      <c r="AA289" s="182"/>
      <c r="AB289" s="182" t="s">
        <v>495</v>
      </c>
      <c r="AC289" s="182"/>
      <c r="AD289" s="299" t="s">
        <v>364</v>
      </c>
      <c r="AE289" s="302"/>
    </row>
    <row r="290" spans="1:31" ht="15" x14ac:dyDescent="0.25">
      <c r="A290" s="144" t="s">
        <v>294</v>
      </c>
      <c r="B290" s="350">
        <v>4492</v>
      </c>
      <c r="C290" s="151">
        <f t="shared" si="16"/>
        <v>6900</v>
      </c>
      <c r="D290" s="151">
        <f t="shared" si="17"/>
        <v>4492</v>
      </c>
      <c r="E290" s="352">
        <f t="shared" si="18"/>
        <v>1</v>
      </c>
      <c r="F290" s="355">
        <v>2</v>
      </c>
      <c r="G290" s="349">
        <v>2</v>
      </c>
      <c r="H290" s="357">
        <v>1</v>
      </c>
      <c r="I290" s="357"/>
      <c r="J290" s="456">
        <v>0.96609999999999996</v>
      </c>
      <c r="K290" s="358"/>
      <c r="L290" s="359"/>
      <c r="M290" s="12">
        <v>2</v>
      </c>
      <c r="N290" s="149">
        <v>1</v>
      </c>
      <c r="O290" s="150">
        <v>1</v>
      </c>
      <c r="P290" s="341">
        <v>12</v>
      </c>
      <c r="Q290" s="342">
        <v>13</v>
      </c>
      <c r="R290" s="333" t="s">
        <v>364</v>
      </c>
      <c r="S290" s="345">
        <v>0</v>
      </c>
      <c r="T290" s="343">
        <v>0</v>
      </c>
      <c r="U290" s="347">
        <v>1</v>
      </c>
      <c r="V290" s="239" t="s">
        <v>364</v>
      </c>
      <c r="W290" s="239"/>
      <c r="X290" s="155" t="s">
        <v>364</v>
      </c>
      <c r="Y290" s="182"/>
      <c r="Z290" s="289">
        <v>1</v>
      </c>
      <c r="AA290" s="182"/>
      <c r="AB290" s="182" t="s">
        <v>495</v>
      </c>
      <c r="AC290" s="182"/>
      <c r="AD290" s="299" t="s">
        <v>364</v>
      </c>
      <c r="AE290" s="302"/>
    </row>
    <row r="291" spans="1:31" ht="15" x14ac:dyDescent="0.25">
      <c r="A291" s="144" t="s">
        <v>295</v>
      </c>
      <c r="B291" s="350">
        <v>6338</v>
      </c>
      <c r="C291" s="151">
        <f t="shared" si="16"/>
        <v>10350</v>
      </c>
      <c r="D291" s="151">
        <f t="shared" si="17"/>
        <v>6338</v>
      </c>
      <c r="E291" s="352">
        <f t="shared" si="18"/>
        <v>1</v>
      </c>
      <c r="F291" s="355">
        <v>3</v>
      </c>
      <c r="G291" s="349">
        <v>3</v>
      </c>
      <c r="H291" s="357">
        <v>2</v>
      </c>
      <c r="I291" s="357"/>
      <c r="J291" s="456">
        <v>1</v>
      </c>
      <c r="K291" s="358"/>
      <c r="L291" s="359"/>
      <c r="M291" s="12">
        <v>3</v>
      </c>
      <c r="N291" s="149">
        <v>1</v>
      </c>
      <c r="O291" s="150">
        <v>1</v>
      </c>
      <c r="P291" s="341">
        <v>16</v>
      </c>
      <c r="Q291" s="342">
        <v>16</v>
      </c>
      <c r="R291" s="333" t="s">
        <v>364</v>
      </c>
      <c r="S291" s="345">
        <v>0</v>
      </c>
      <c r="T291" s="343">
        <v>1</v>
      </c>
      <c r="U291" s="347">
        <v>0</v>
      </c>
      <c r="V291" s="239" t="s">
        <v>335</v>
      </c>
      <c r="W291" s="239"/>
      <c r="X291" s="155" t="s">
        <v>364</v>
      </c>
      <c r="Y291" s="182"/>
      <c r="Z291" s="289">
        <v>1</v>
      </c>
      <c r="AA291" s="182"/>
      <c r="AB291" s="182" t="s">
        <v>495</v>
      </c>
      <c r="AC291" s="182"/>
      <c r="AD291" s="299" t="s">
        <v>364</v>
      </c>
      <c r="AE291" s="302"/>
    </row>
    <row r="292" spans="1:31" ht="15" x14ac:dyDescent="0.25">
      <c r="A292" s="144" t="s">
        <v>296</v>
      </c>
      <c r="B292" s="350">
        <v>53065</v>
      </c>
      <c r="C292" s="151">
        <f t="shared" si="16"/>
        <v>31050</v>
      </c>
      <c r="D292" s="151">
        <f t="shared" si="17"/>
        <v>31050</v>
      </c>
      <c r="E292" s="352">
        <f t="shared" si="18"/>
        <v>0.58513144257043248</v>
      </c>
      <c r="F292" s="355">
        <v>26</v>
      </c>
      <c r="G292" s="349">
        <v>9</v>
      </c>
      <c r="H292" s="357">
        <v>9</v>
      </c>
      <c r="I292" s="357"/>
      <c r="J292" s="456">
        <v>0.57909999999999995</v>
      </c>
      <c r="K292" s="358"/>
      <c r="L292" s="359"/>
      <c r="M292" s="12">
        <v>6</v>
      </c>
      <c r="N292" s="149"/>
      <c r="O292" s="150"/>
      <c r="P292" s="341">
        <v>129</v>
      </c>
      <c r="Q292" s="342">
        <v>30</v>
      </c>
      <c r="R292" s="333" t="s">
        <v>364</v>
      </c>
      <c r="S292" s="345">
        <v>1</v>
      </c>
      <c r="T292" s="343">
        <v>0</v>
      </c>
      <c r="U292" s="347">
        <v>0</v>
      </c>
      <c r="V292" s="240" t="s">
        <v>449</v>
      </c>
      <c r="W292" s="239"/>
      <c r="X292" s="264" t="s">
        <v>4</v>
      </c>
      <c r="Y292" s="182"/>
      <c r="Z292" s="256">
        <v>10</v>
      </c>
      <c r="AA292" s="182"/>
      <c r="AB292" s="182" t="s">
        <v>495</v>
      </c>
      <c r="AC292" s="182"/>
      <c r="AD292" s="299" t="s">
        <v>364</v>
      </c>
      <c r="AE292" s="302"/>
    </row>
    <row r="293" spans="1:31" ht="15" x14ac:dyDescent="0.25">
      <c r="A293" s="144" t="s">
        <v>297</v>
      </c>
      <c r="B293" s="350">
        <v>4979</v>
      </c>
      <c r="C293" s="151">
        <f t="shared" si="16"/>
        <v>10350</v>
      </c>
      <c r="D293" s="151">
        <f t="shared" si="17"/>
        <v>4979</v>
      </c>
      <c r="E293" s="352">
        <f t="shared" si="18"/>
        <v>1</v>
      </c>
      <c r="F293" s="355">
        <v>3</v>
      </c>
      <c r="G293" s="349">
        <v>3</v>
      </c>
      <c r="H293" s="357">
        <v>1</v>
      </c>
      <c r="I293" s="357"/>
      <c r="J293" s="456">
        <v>0.69789999999999996</v>
      </c>
      <c r="K293" s="358"/>
      <c r="L293" s="359"/>
      <c r="M293" s="12">
        <v>2</v>
      </c>
      <c r="N293" s="149">
        <v>1</v>
      </c>
      <c r="O293" s="150">
        <v>1</v>
      </c>
      <c r="P293" s="341">
        <v>13</v>
      </c>
      <c r="Q293" s="342">
        <v>12</v>
      </c>
      <c r="R293" s="333" t="s">
        <v>364</v>
      </c>
      <c r="S293" s="345">
        <v>0</v>
      </c>
      <c r="T293" s="343">
        <v>0</v>
      </c>
      <c r="U293" s="347">
        <v>1</v>
      </c>
      <c r="V293" s="239" t="s">
        <v>340</v>
      </c>
      <c r="W293" s="239"/>
      <c r="X293" s="155" t="s">
        <v>314</v>
      </c>
      <c r="Y293" s="181">
        <v>1</v>
      </c>
      <c r="Z293" s="181"/>
      <c r="AA293" s="181"/>
      <c r="AB293" s="181" t="s">
        <v>495</v>
      </c>
      <c r="AC293" s="181"/>
      <c r="AD293" s="299" t="s">
        <v>364</v>
      </c>
      <c r="AE293" s="302"/>
    </row>
    <row r="294" spans="1:31" ht="15" x14ac:dyDescent="0.25">
      <c r="A294" s="144" t="s">
        <v>298</v>
      </c>
      <c r="B294" s="350">
        <v>3965</v>
      </c>
      <c r="C294" s="151">
        <f t="shared" si="16"/>
        <v>6900</v>
      </c>
      <c r="D294" s="151">
        <f t="shared" si="17"/>
        <v>3965</v>
      </c>
      <c r="E294" s="352">
        <f t="shared" si="18"/>
        <v>1</v>
      </c>
      <c r="F294" s="355">
        <v>2</v>
      </c>
      <c r="G294" s="349">
        <v>2</v>
      </c>
      <c r="H294" s="357">
        <v>1</v>
      </c>
      <c r="I294" s="357"/>
      <c r="J294" s="456">
        <v>0.8629</v>
      </c>
      <c r="K294" s="358"/>
      <c r="L294" s="359"/>
      <c r="M294" s="12">
        <v>2</v>
      </c>
      <c r="N294" s="149"/>
      <c r="O294" s="150"/>
      <c r="P294" s="341">
        <v>10</v>
      </c>
      <c r="Q294" s="342">
        <v>9</v>
      </c>
      <c r="R294" s="333" t="s">
        <v>364</v>
      </c>
      <c r="S294" s="345">
        <v>0</v>
      </c>
      <c r="T294" s="343">
        <v>0</v>
      </c>
      <c r="U294" s="347">
        <v>1</v>
      </c>
      <c r="V294" s="239" t="s">
        <v>340</v>
      </c>
      <c r="W294" s="239"/>
      <c r="X294" s="155" t="s">
        <v>364</v>
      </c>
      <c r="Y294" s="182"/>
      <c r="Z294" s="182"/>
      <c r="AA294" s="182"/>
      <c r="AB294" s="182" t="s">
        <v>495</v>
      </c>
      <c r="AC294" s="182"/>
      <c r="AD294" s="299" t="s">
        <v>364</v>
      </c>
      <c r="AE294" s="302"/>
    </row>
    <row r="295" spans="1:31" ht="15" x14ac:dyDescent="0.25">
      <c r="A295" s="144" t="s">
        <v>299</v>
      </c>
      <c r="B295" s="350">
        <v>50982</v>
      </c>
      <c r="C295" s="152">
        <f t="shared" si="16"/>
        <v>41400</v>
      </c>
      <c r="D295" s="153">
        <f t="shared" si="17"/>
        <v>41400</v>
      </c>
      <c r="E295" s="353">
        <f t="shared" si="18"/>
        <v>0.8120513122278451</v>
      </c>
      <c r="F295" s="355">
        <v>25</v>
      </c>
      <c r="G295" s="349">
        <v>12</v>
      </c>
      <c r="H295" s="357">
        <v>2</v>
      </c>
      <c r="I295" s="357"/>
      <c r="J295" s="456">
        <v>0.1336</v>
      </c>
      <c r="K295" s="360"/>
      <c r="L295" s="359"/>
      <c r="M295" s="12">
        <v>10</v>
      </c>
      <c r="N295" s="149"/>
      <c r="O295" s="150"/>
      <c r="P295" s="341">
        <v>123</v>
      </c>
      <c r="Q295" s="342">
        <v>40</v>
      </c>
      <c r="R295" s="333" t="s">
        <v>364</v>
      </c>
      <c r="S295" s="345">
        <v>0</v>
      </c>
      <c r="T295" s="343">
        <v>0</v>
      </c>
      <c r="U295" s="347">
        <v>0</v>
      </c>
      <c r="V295" s="240" t="s">
        <v>459</v>
      </c>
      <c r="W295" s="239" t="s">
        <v>495</v>
      </c>
      <c r="X295" s="264" t="s">
        <v>4</v>
      </c>
      <c r="Y295" s="182"/>
      <c r="Z295" s="182"/>
      <c r="AA295" s="182"/>
      <c r="AB295" s="182" t="s">
        <v>495</v>
      </c>
      <c r="AC295" s="182"/>
      <c r="AD295" s="299" t="s">
        <v>364</v>
      </c>
      <c r="AE295" s="302"/>
    </row>
    <row r="296" spans="1:31" ht="15" x14ac:dyDescent="0.25">
      <c r="A296" s="144" t="s">
        <v>300</v>
      </c>
      <c r="B296" s="350">
        <v>3933</v>
      </c>
      <c r="C296" s="152">
        <f t="shared" si="16"/>
        <v>6900</v>
      </c>
      <c r="D296" s="153">
        <f t="shared" si="17"/>
        <v>3933</v>
      </c>
      <c r="E296" s="353">
        <f t="shared" si="18"/>
        <v>1</v>
      </c>
      <c r="F296" s="355">
        <v>2</v>
      </c>
      <c r="G296" s="349">
        <v>2</v>
      </c>
      <c r="H296" s="357">
        <v>2</v>
      </c>
      <c r="I296" s="357"/>
      <c r="J296" s="456">
        <v>1</v>
      </c>
      <c r="K296" s="360"/>
      <c r="L296" s="359"/>
      <c r="M296" s="12">
        <v>2</v>
      </c>
      <c r="N296" s="149"/>
      <c r="O296" s="150"/>
      <c r="P296" s="341">
        <v>10</v>
      </c>
      <c r="Q296" s="342">
        <v>10</v>
      </c>
      <c r="R296" s="333" t="s">
        <v>364</v>
      </c>
      <c r="S296" s="345">
        <v>0</v>
      </c>
      <c r="T296" s="343">
        <v>0</v>
      </c>
      <c r="U296" s="347">
        <v>1</v>
      </c>
      <c r="V296" s="239" t="s">
        <v>336</v>
      </c>
      <c r="W296" s="239"/>
      <c r="X296" s="155" t="s">
        <v>364</v>
      </c>
      <c r="Y296" s="182"/>
      <c r="Z296" s="182"/>
      <c r="AA296" s="182"/>
      <c r="AB296" s="182" t="s">
        <v>495</v>
      </c>
      <c r="AC296" s="182"/>
      <c r="AD296" s="299" t="s">
        <v>364</v>
      </c>
      <c r="AE296" s="302"/>
    </row>
    <row r="297" spans="1:31" ht="15" x14ac:dyDescent="0.25">
      <c r="A297" s="144" t="s">
        <v>301</v>
      </c>
      <c r="B297" s="350">
        <v>28706</v>
      </c>
      <c r="C297" s="152">
        <f t="shared" si="16"/>
        <v>31050</v>
      </c>
      <c r="D297" s="153">
        <f t="shared" si="17"/>
        <v>28706</v>
      </c>
      <c r="E297" s="353">
        <f t="shared" si="18"/>
        <v>1</v>
      </c>
      <c r="F297" s="355">
        <v>14</v>
      </c>
      <c r="G297" s="349">
        <v>9</v>
      </c>
      <c r="H297" s="357">
        <v>8</v>
      </c>
      <c r="I297" s="357"/>
      <c r="J297" s="456">
        <v>0.95220000000000005</v>
      </c>
      <c r="K297" s="360"/>
      <c r="L297" s="359"/>
      <c r="M297" s="12">
        <v>8</v>
      </c>
      <c r="N297" s="149"/>
      <c r="O297" s="150"/>
      <c r="P297" s="341">
        <v>70</v>
      </c>
      <c r="Q297" s="342">
        <v>61</v>
      </c>
      <c r="R297" s="333" t="s">
        <v>364</v>
      </c>
      <c r="S297" s="345">
        <v>1</v>
      </c>
      <c r="T297" s="343">
        <v>0</v>
      </c>
      <c r="U297" s="347">
        <v>0</v>
      </c>
      <c r="V297" s="277" t="s">
        <v>531</v>
      </c>
      <c r="W297" s="239" t="s">
        <v>495</v>
      </c>
      <c r="X297" s="264" t="s">
        <v>4</v>
      </c>
      <c r="Y297" s="182"/>
      <c r="Z297" s="289">
        <v>1</v>
      </c>
      <c r="AA297" s="182"/>
      <c r="AB297" s="182" t="s">
        <v>495</v>
      </c>
      <c r="AC297" s="182"/>
      <c r="AD297" s="299" t="s">
        <v>364</v>
      </c>
      <c r="AE297" s="302"/>
    </row>
    <row r="298" spans="1:31" ht="15.75" thickBot="1" x14ac:dyDescent="0.3">
      <c r="A298" s="186" t="s">
        <v>302</v>
      </c>
      <c r="B298" s="350">
        <v>3363</v>
      </c>
      <c r="C298" s="187">
        <f>G298*3450</f>
        <v>3450</v>
      </c>
      <c r="D298" s="187">
        <f t="shared" si="17"/>
        <v>3363</v>
      </c>
      <c r="E298" s="354">
        <f t="shared" si="18"/>
        <v>1</v>
      </c>
      <c r="F298" s="355">
        <v>2</v>
      </c>
      <c r="G298" s="349">
        <v>1</v>
      </c>
      <c r="H298" s="357">
        <v>1</v>
      </c>
      <c r="I298" s="357"/>
      <c r="J298" s="456">
        <v>1</v>
      </c>
      <c r="K298" s="361"/>
      <c r="L298" s="359"/>
      <c r="M298" s="188">
        <v>1</v>
      </c>
      <c r="N298" s="189"/>
      <c r="O298" s="190"/>
      <c r="P298" s="341">
        <v>8</v>
      </c>
      <c r="Q298" s="342">
        <v>5</v>
      </c>
      <c r="R298" s="338" t="s">
        <v>364</v>
      </c>
      <c r="S298" s="345">
        <v>0</v>
      </c>
      <c r="T298" s="343">
        <v>0</v>
      </c>
      <c r="U298" s="347">
        <v>0</v>
      </c>
      <c r="V298" s="241" t="s">
        <v>364</v>
      </c>
      <c r="W298" s="241"/>
      <c r="X298" s="272" t="s">
        <v>568</v>
      </c>
      <c r="Y298" s="191">
        <v>1</v>
      </c>
      <c r="Z298" s="191"/>
      <c r="AA298" s="191"/>
      <c r="AB298" s="191" t="s">
        <v>495</v>
      </c>
      <c r="AC298" s="191"/>
      <c r="AD298" s="300" t="s">
        <v>364</v>
      </c>
      <c r="AE298" s="304"/>
    </row>
    <row r="299" spans="1:31" x14ac:dyDescent="0.2">
      <c r="E299" s="356"/>
      <c r="F299" s="1"/>
      <c r="G299" s="14"/>
      <c r="P299" s="53"/>
    </row>
    <row r="300" spans="1:31" ht="13.5" thickBot="1" x14ac:dyDescent="0.25">
      <c r="F300" s="1"/>
      <c r="G300" s="14"/>
      <c r="P300" s="53"/>
    </row>
    <row r="301" spans="1:31" ht="13.5" thickBot="1" x14ac:dyDescent="0.25">
      <c r="A301" s="147"/>
      <c r="B301" s="200"/>
      <c r="C301" s="1"/>
      <c r="D301" s="1"/>
      <c r="E301" s="1"/>
      <c r="F301" s="202"/>
      <c r="G301" s="205"/>
      <c r="H301" s="365"/>
      <c r="I301" s="204"/>
      <c r="K301" s="1"/>
      <c r="L301" s="1"/>
      <c r="M301" s="1"/>
      <c r="O301" s="2"/>
      <c r="P301" s="257">
        <f>SUM(P4:P298)</f>
        <v>17277</v>
      </c>
      <c r="Q301" s="201">
        <f>SUM(Q4:Q298)</f>
        <v>8907</v>
      </c>
      <c r="R301" s="258"/>
      <c r="S301" s="260">
        <f>SUM(S4:S298)</f>
        <v>109</v>
      </c>
      <c r="T301" s="261">
        <f>SUM(T4:T298)</f>
        <v>61</v>
      </c>
      <c r="U301" s="262">
        <f>SUM(U4:U298)</f>
        <v>116</v>
      </c>
      <c r="V301" s="281"/>
      <c r="W301" s="284"/>
      <c r="X301" s="266"/>
      <c r="Y301" s="208">
        <f>SUM(Y4:Y298)</f>
        <v>132</v>
      </c>
      <c r="Z301" s="263">
        <f>SUM(Z4:Z298)</f>
        <v>438</v>
      </c>
      <c r="AA301" s="208">
        <f>SUM(AA4:AA298)</f>
        <v>18</v>
      </c>
      <c r="AB301" s="263"/>
      <c r="AC301" s="263"/>
      <c r="AD301" s="87"/>
      <c r="AE301" s="307">
        <f>SUM(AE4:AE300)</f>
        <v>61</v>
      </c>
    </row>
    <row r="302" spans="1:31" ht="26.25" thickBot="1" x14ac:dyDescent="0.25">
      <c r="A302" s="192"/>
      <c r="B302" s="201"/>
      <c r="C302" s="1"/>
      <c r="D302" s="1"/>
      <c r="E302" s="1"/>
      <c r="F302" s="203"/>
      <c r="G302" s="206"/>
      <c r="H302" s="431"/>
      <c r="I302" s="432"/>
      <c r="K302" s="1"/>
      <c r="L302" s="1"/>
      <c r="M302" s="1"/>
      <c r="O302" s="2"/>
      <c r="P302" s="427" t="s">
        <v>614</v>
      </c>
      <c r="Q302" s="436" t="s">
        <v>614</v>
      </c>
      <c r="R302" s="259"/>
      <c r="S302" s="433">
        <f>S301+T301+U301</f>
        <v>286</v>
      </c>
      <c r="T302" s="434"/>
      <c r="U302" s="435"/>
      <c r="V302" s="282" t="s">
        <v>575</v>
      </c>
      <c r="W302" s="282" t="s">
        <v>575</v>
      </c>
      <c r="X302" s="267" t="s">
        <v>558</v>
      </c>
      <c r="Y302" s="443" t="s">
        <v>546</v>
      </c>
      <c r="Z302" s="436" t="s">
        <v>582</v>
      </c>
      <c r="AA302" s="443" t="s">
        <v>613</v>
      </c>
      <c r="AB302" s="436" t="s">
        <v>551</v>
      </c>
      <c r="AC302" s="436" t="s">
        <v>612</v>
      </c>
      <c r="AD302" s="193"/>
      <c r="AE302" s="422">
        <v>43709</v>
      </c>
    </row>
    <row r="303" spans="1:31" ht="13.5" customHeight="1" thickBot="1" x14ac:dyDescent="0.25">
      <c r="A303" s="192"/>
      <c r="B303" s="425"/>
      <c r="C303" s="1"/>
      <c r="D303" s="1"/>
      <c r="E303" s="1"/>
      <c r="F303" s="1"/>
      <c r="G303" s="87"/>
      <c r="H303" s="427"/>
      <c r="I303" s="428"/>
      <c r="K303" s="1"/>
      <c r="L303" s="1"/>
      <c r="M303" s="1"/>
      <c r="O303" s="2"/>
      <c r="P303" s="429"/>
      <c r="Q303" s="437"/>
      <c r="R303" s="438"/>
      <c r="S303" s="439" t="s">
        <v>614</v>
      </c>
      <c r="T303" s="440"/>
      <c r="U303" s="441"/>
      <c r="V303" s="207"/>
      <c r="W303" s="207"/>
      <c r="X303" s="193"/>
      <c r="Y303" s="444"/>
      <c r="Z303" s="442"/>
      <c r="AA303" s="444"/>
      <c r="AB303" s="442"/>
      <c r="AC303" s="442"/>
      <c r="AD303" s="193"/>
      <c r="AE303" s="423"/>
    </row>
    <row r="304" spans="1:31" ht="26.25" thickBot="1" x14ac:dyDescent="0.25">
      <c r="A304" s="192"/>
      <c r="B304" s="426"/>
      <c r="C304" s="1"/>
      <c r="D304" s="1"/>
      <c r="E304" s="1"/>
      <c r="F304" s="1"/>
      <c r="G304" s="87"/>
      <c r="H304" s="429"/>
      <c r="I304" s="430"/>
      <c r="K304" s="1"/>
      <c r="L304" s="1"/>
      <c r="M304" s="1"/>
      <c r="O304" s="2"/>
      <c r="P304" s="88"/>
      <c r="Q304" s="195"/>
      <c r="R304" s="438"/>
      <c r="S304" s="196"/>
      <c r="T304" s="196"/>
      <c r="U304" s="196"/>
      <c r="V304" s="242"/>
      <c r="W304" s="242"/>
      <c r="X304" s="286" t="s">
        <v>579</v>
      </c>
      <c r="Y304" s="444"/>
      <c r="Z304" s="442"/>
      <c r="AA304" s="444"/>
      <c r="AB304" s="442"/>
      <c r="AC304" s="442"/>
      <c r="AD304" s="193"/>
      <c r="AE304" s="423"/>
    </row>
    <row r="305" spans="1:31" ht="26.25" thickBot="1" x14ac:dyDescent="0.25">
      <c r="A305" s="192"/>
      <c r="B305" s="426"/>
      <c r="C305" s="1"/>
      <c r="D305" s="1"/>
      <c r="E305" s="1"/>
      <c r="F305" s="1"/>
      <c r="G305" s="87"/>
      <c r="H305" s="366"/>
      <c r="I305" s="87"/>
      <c r="K305" s="1"/>
      <c r="L305" s="1"/>
      <c r="M305" s="1"/>
      <c r="O305" s="2"/>
      <c r="P305" s="53"/>
      <c r="Q305" s="195"/>
      <c r="R305" s="438"/>
      <c r="S305" s="196"/>
      <c r="T305" s="196"/>
      <c r="U305" s="196"/>
      <c r="V305" s="194"/>
      <c r="W305" s="194"/>
      <c r="X305" s="285" t="s">
        <v>577</v>
      </c>
      <c r="Y305" s="445"/>
      <c r="Z305" s="437"/>
      <c r="AA305" s="445"/>
      <c r="AB305" s="437"/>
      <c r="AC305" s="437"/>
      <c r="AD305" s="193"/>
      <c r="AE305" s="424"/>
    </row>
    <row r="306" spans="1:31" x14ac:dyDescent="0.2">
      <c r="A306" s="1"/>
      <c r="B306" s="1"/>
      <c r="C306" s="1"/>
      <c r="D306" s="1"/>
      <c r="E306" s="1"/>
      <c r="F306" s="1"/>
      <c r="G306" s="87"/>
      <c r="H306" s="366"/>
      <c r="I306" s="87"/>
      <c r="K306" s="1"/>
      <c r="L306" s="1"/>
      <c r="M306" s="1"/>
      <c r="O306" s="2"/>
      <c r="P306" s="53"/>
      <c r="Q306" s="195"/>
      <c r="R306" s="438"/>
      <c r="S306" s="196"/>
      <c r="T306" s="196"/>
      <c r="U306" s="196"/>
      <c r="V306" s="194"/>
      <c r="W306" s="194"/>
      <c r="X306" s="285" t="s">
        <v>576</v>
      </c>
      <c r="Y306" s="250"/>
      <c r="Z306" s="250"/>
      <c r="AA306" s="197"/>
      <c r="AB306" s="250"/>
      <c r="AC306" s="197"/>
      <c r="AD306" s="193"/>
    </row>
    <row r="307" spans="1:31" ht="25.5" x14ac:dyDescent="0.2">
      <c r="F307" s="1"/>
      <c r="G307" s="199"/>
      <c r="P307" s="53"/>
      <c r="R307" s="194"/>
      <c r="X307" s="285" t="s">
        <v>578</v>
      </c>
      <c r="Y307" s="249"/>
    </row>
    <row r="308" spans="1:31" x14ac:dyDescent="0.2">
      <c r="F308" s="1"/>
      <c r="G308" s="199"/>
      <c r="P308" s="53"/>
    </row>
    <row r="309" spans="1:31" x14ac:dyDescent="0.2">
      <c r="F309" s="1"/>
      <c r="G309" s="14"/>
      <c r="P309" s="53"/>
    </row>
    <row r="310" spans="1:31" x14ac:dyDescent="0.2">
      <c r="F310" s="1"/>
      <c r="G310" s="14"/>
      <c r="P310" s="53"/>
    </row>
    <row r="311" spans="1:31" x14ac:dyDescent="0.2">
      <c r="F311" s="1"/>
      <c r="G311" s="14"/>
      <c r="P311" s="53"/>
    </row>
    <row r="312" spans="1:31" x14ac:dyDescent="0.2">
      <c r="F312" s="1"/>
      <c r="G312" s="14"/>
      <c r="P312" s="53"/>
    </row>
    <row r="313" spans="1:31" x14ac:dyDescent="0.2">
      <c r="F313" s="1"/>
      <c r="G313" s="14"/>
      <c r="P313" s="53"/>
    </row>
    <row r="314" spans="1:31" x14ac:dyDescent="0.2">
      <c r="F314" s="1"/>
      <c r="G314" s="14"/>
      <c r="P314" s="53"/>
    </row>
    <row r="315" spans="1:31" x14ac:dyDescent="0.2">
      <c r="F315" s="1"/>
      <c r="G315" s="14"/>
      <c r="P315" s="53"/>
    </row>
    <row r="316" spans="1:31" x14ac:dyDescent="0.2">
      <c r="F316" s="1"/>
      <c r="G316" s="14"/>
      <c r="P316" s="53"/>
    </row>
    <row r="317" spans="1:31" x14ac:dyDescent="0.2">
      <c r="F317" s="1"/>
      <c r="G317" s="14"/>
      <c r="P317" s="53"/>
    </row>
    <row r="318" spans="1:31" x14ac:dyDescent="0.2">
      <c r="F318" s="1"/>
      <c r="G318" s="14"/>
      <c r="P318" s="53"/>
    </row>
    <row r="319" spans="1:31" x14ac:dyDescent="0.2">
      <c r="F319" s="1"/>
      <c r="G319" s="14"/>
      <c r="P319" s="53"/>
    </row>
    <row r="320" spans="1:31" x14ac:dyDescent="0.2">
      <c r="F320" s="1"/>
      <c r="G320" s="14"/>
      <c r="P320" s="53"/>
    </row>
    <row r="321" spans="6:16" x14ac:dyDescent="0.2">
      <c r="F321" s="1"/>
      <c r="G321" s="14"/>
      <c r="P321" s="53"/>
    </row>
    <row r="322" spans="6:16" x14ac:dyDescent="0.2">
      <c r="F322" s="1"/>
      <c r="G322" s="14"/>
      <c r="P322" s="53"/>
    </row>
    <row r="323" spans="6:16" x14ac:dyDescent="0.2">
      <c r="F323" s="1"/>
      <c r="G323" s="14"/>
      <c r="P323" s="53"/>
    </row>
    <row r="324" spans="6:16" x14ac:dyDescent="0.2">
      <c r="F324" s="1"/>
      <c r="G324" s="14"/>
      <c r="P324" s="53"/>
    </row>
    <row r="325" spans="6:16" x14ac:dyDescent="0.2">
      <c r="F325" s="1"/>
      <c r="G325" s="14"/>
      <c r="P325" s="53"/>
    </row>
    <row r="326" spans="6:16" x14ac:dyDescent="0.2">
      <c r="F326" s="1"/>
      <c r="G326" s="14"/>
      <c r="P326" s="53"/>
    </row>
    <row r="327" spans="6:16" x14ac:dyDescent="0.2">
      <c r="F327" s="1"/>
      <c r="G327" s="14"/>
      <c r="P327" s="53"/>
    </row>
    <row r="328" spans="6:16" x14ac:dyDescent="0.2">
      <c r="F328" s="1"/>
      <c r="G328" s="14"/>
      <c r="P328" s="53"/>
    </row>
    <row r="329" spans="6:16" x14ac:dyDescent="0.2">
      <c r="F329" s="1"/>
      <c r="G329" s="14"/>
      <c r="P329" s="53"/>
    </row>
    <row r="330" spans="6:16" x14ac:dyDescent="0.2">
      <c r="F330" s="1"/>
      <c r="G330" s="14"/>
      <c r="P330" s="53"/>
    </row>
    <row r="331" spans="6:16" x14ac:dyDescent="0.2">
      <c r="F331" s="1"/>
      <c r="G331" s="14"/>
      <c r="P331" s="53"/>
    </row>
    <row r="332" spans="6:16" x14ac:dyDescent="0.2">
      <c r="F332" s="1"/>
      <c r="G332" s="14"/>
      <c r="P332" s="53"/>
    </row>
    <row r="333" spans="6:16" x14ac:dyDescent="0.2">
      <c r="F333" s="1"/>
      <c r="G333" s="14"/>
      <c r="P333" s="53"/>
    </row>
    <row r="334" spans="6:16" x14ac:dyDescent="0.2">
      <c r="F334" s="1"/>
      <c r="G334" s="14"/>
      <c r="P334" s="53"/>
    </row>
    <row r="335" spans="6:16" x14ac:dyDescent="0.2">
      <c r="F335" s="1"/>
      <c r="G335" s="14"/>
      <c r="P335" s="53"/>
    </row>
    <row r="336" spans="6:16" x14ac:dyDescent="0.2">
      <c r="F336" s="1"/>
      <c r="G336" s="14"/>
      <c r="P336" s="53"/>
    </row>
    <row r="337" spans="1:16" x14ac:dyDescent="0.2">
      <c r="F337" s="1"/>
      <c r="G337" s="14"/>
      <c r="P337" s="53"/>
    </row>
    <row r="338" spans="1:16" x14ac:dyDescent="0.2">
      <c r="F338" s="1"/>
      <c r="G338" s="14"/>
      <c r="P338" s="53"/>
    </row>
    <row r="339" spans="1:16" x14ac:dyDescent="0.2">
      <c r="A339" s="1"/>
      <c r="F339" s="1"/>
      <c r="G339" s="14"/>
      <c r="P339" s="53"/>
    </row>
    <row r="340" spans="1:16" x14ac:dyDescent="0.2">
      <c r="F340" s="1"/>
      <c r="G340" s="14"/>
      <c r="P340" s="53"/>
    </row>
    <row r="341" spans="1:16" x14ac:dyDescent="0.2">
      <c r="F341" s="1"/>
      <c r="G341" s="14"/>
      <c r="P341" s="53"/>
    </row>
    <row r="342" spans="1:16" x14ac:dyDescent="0.2">
      <c r="F342" s="1"/>
      <c r="G342" s="14"/>
      <c r="P342" s="53"/>
    </row>
    <row r="343" spans="1:16" x14ac:dyDescent="0.2">
      <c r="F343" s="1"/>
      <c r="G343" s="14"/>
      <c r="P343" s="53"/>
    </row>
    <row r="344" spans="1:16" x14ac:dyDescent="0.2">
      <c r="F344" s="1"/>
      <c r="G344" s="14"/>
      <c r="P344" s="53"/>
    </row>
    <row r="345" spans="1:16" x14ac:dyDescent="0.2">
      <c r="F345" s="1"/>
      <c r="G345" s="14"/>
      <c r="P345" s="53"/>
    </row>
    <row r="346" spans="1:16" x14ac:dyDescent="0.2">
      <c r="F346" s="1"/>
      <c r="G346" s="14"/>
      <c r="P346" s="53"/>
    </row>
    <row r="347" spans="1:16" x14ac:dyDescent="0.2">
      <c r="F347" s="1"/>
      <c r="G347" s="14"/>
      <c r="P347" s="53"/>
    </row>
    <row r="348" spans="1:16" x14ac:dyDescent="0.2">
      <c r="F348" s="1"/>
      <c r="G348" s="14"/>
      <c r="P348" s="53"/>
    </row>
    <row r="349" spans="1:16" x14ac:dyDescent="0.2">
      <c r="F349" s="1"/>
      <c r="G349" s="14"/>
      <c r="P349" s="53"/>
    </row>
    <row r="350" spans="1:16" x14ac:dyDescent="0.2">
      <c r="F350" s="1"/>
      <c r="G350" s="14"/>
      <c r="P350" s="53"/>
    </row>
    <row r="351" spans="1:16" x14ac:dyDescent="0.2">
      <c r="F351" s="1"/>
      <c r="G351" s="14"/>
      <c r="P351" s="53"/>
    </row>
    <row r="352" spans="1:16" x14ac:dyDescent="0.2">
      <c r="F352" s="1"/>
      <c r="G352" s="14"/>
      <c r="P352" s="53"/>
    </row>
    <row r="353" spans="6:16" x14ac:dyDescent="0.2">
      <c r="F353" s="1"/>
      <c r="G353" s="14"/>
      <c r="P353" s="53"/>
    </row>
    <row r="354" spans="6:16" x14ac:dyDescent="0.2">
      <c r="F354" s="1"/>
      <c r="G354" s="14"/>
      <c r="P354" s="53"/>
    </row>
    <row r="355" spans="6:16" x14ac:dyDescent="0.2">
      <c r="F355" s="1"/>
      <c r="G355" s="14"/>
      <c r="P355" s="53"/>
    </row>
    <row r="356" spans="6:16" x14ac:dyDescent="0.2">
      <c r="F356" s="1"/>
      <c r="G356" s="14"/>
      <c r="P356" s="53"/>
    </row>
    <row r="357" spans="6:16" x14ac:dyDescent="0.2">
      <c r="F357" s="1"/>
      <c r="G357" s="14"/>
      <c r="P357" s="53"/>
    </row>
    <row r="358" spans="6:16" x14ac:dyDescent="0.2">
      <c r="F358" s="1"/>
      <c r="G358" s="14"/>
      <c r="P358" s="53"/>
    </row>
    <row r="359" spans="6:16" x14ac:dyDescent="0.2">
      <c r="F359" s="1"/>
      <c r="G359" s="14"/>
      <c r="P359" s="53"/>
    </row>
    <row r="360" spans="6:16" x14ac:dyDescent="0.2">
      <c r="F360" s="1"/>
      <c r="G360" s="14"/>
      <c r="P360" s="53"/>
    </row>
    <row r="361" spans="6:16" x14ac:dyDescent="0.2">
      <c r="F361" s="1"/>
      <c r="G361" s="14"/>
      <c r="P361" s="53"/>
    </row>
    <row r="362" spans="6:16" x14ac:dyDescent="0.2">
      <c r="F362" s="1"/>
      <c r="G362" s="14"/>
      <c r="P362" s="53"/>
    </row>
    <row r="363" spans="6:16" x14ac:dyDescent="0.2">
      <c r="F363" s="1"/>
      <c r="G363" s="14"/>
      <c r="P363" s="53"/>
    </row>
    <row r="364" spans="6:16" x14ac:dyDescent="0.2">
      <c r="F364" s="1"/>
      <c r="G364" s="14"/>
      <c r="P364" s="53"/>
    </row>
    <row r="365" spans="6:16" x14ac:dyDescent="0.2">
      <c r="F365" s="1"/>
      <c r="G365" s="14"/>
      <c r="P365" s="53"/>
    </row>
    <row r="366" spans="6:16" x14ac:dyDescent="0.2">
      <c r="F366" s="1"/>
      <c r="G366" s="14"/>
      <c r="P366" s="53"/>
    </row>
    <row r="367" spans="6:16" x14ac:dyDescent="0.2">
      <c r="F367" s="1"/>
      <c r="G367" s="14"/>
      <c r="P367" s="53"/>
    </row>
    <row r="368" spans="6:16" x14ac:dyDescent="0.2">
      <c r="F368" s="1"/>
      <c r="G368" s="14"/>
      <c r="P368" s="53"/>
    </row>
    <row r="369" spans="6:16" x14ac:dyDescent="0.2">
      <c r="F369" s="1"/>
      <c r="G369" s="14"/>
      <c r="P369" s="53"/>
    </row>
    <row r="370" spans="6:16" x14ac:dyDescent="0.2">
      <c r="F370" s="1"/>
      <c r="G370" s="14"/>
      <c r="P370" s="53"/>
    </row>
    <row r="371" spans="6:16" x14ac:dyDescent="0.2">
      <c r="F371" s="1"/>
      <c r="G371" s="14"/>
      <c r="P371" s="53"/>
    </row>
    <row r="372" spans="6:16" x14ac:dyDescent="0.2">
      <c r="F372" s="1"/>
      <c r="G372" s="14"/>
      <c r="P372" s="53"/>
    </row>
    <row r="373" spans="6:16" x14ac:dyDescent="0.2">
      <c r="F373" s="1"/>
      <c r="G373" s="14"/>
      <c r="P373" s="53"/>
    </row>
    <row r="374" spans="6:16" x14ac:dyDescent="0.2">
      <c r="F374" s="1"/>
      <c r="G374" s="14"/>
      <c r="P374" s="53"/>
    </row>
    <row r="375" spans="6:16" x14ac:dyDescent="0.2">
      <c r="F375" s="1"/>
      <c r="G375" s="14"/>
      <c r="P375" s="53"/>
    </row>
    <row r="376" spans="6:16" x14ac:dyDescent="0.2">
      <c r="F376" s="1"/>
      <c r="G376" s="14"/>
      <c r="P376" s="53"/>
    </row>
    <row r="377" spans="6:16" x14ac:dyDescent="0.2">
      <c r="F377" s="1"/>
      <c r="G377" s="14"/>
      <c r="P377" s="53"/>
    </row>
    <row r="378" spans="6:16" x14ac:dyDescent="0.2">
      <c r="F378" s="1"/>
      <c r="G378" s="14"/>
      <c r="P378" s="53"/>
    </row>
    <row r="379" spans="6:16" x14ac:dyDescent="0.2">
      <c r="F379" s="1"/>
      <c r="G379" s="14"/>
      <c r="P379" s="53"/>
    </row>
    <row r="380" spans="6:16" x14ac:dyDescent="0.2">
      <c r="F380" s="1"/>
      <c r="G380" s="14"/>
      <c r="P380" s="53"/>
    </row>
    <row r="381" spans="6:16" x14ac:dyDescent="0.2">
      <c r="F381" s="1"/>
      <c r="G381" s="14"/>
      <c r="P381" s="53"/>
    </row>
    <row r="382" spans="6:16" x14ac:dyDescent="0.2">
      <c r="F382" s="1"/>
      <c r="G382" s="14"/>
      <c r="P382" s="53"/>
    </row>
    <row r="383" spans="6:16" x14ac:dyDescent="0.2">
      <c r="F383" s="1"/>
      <c r="G383" s="14"/>
      <c r="P383" s="53"/>
    </row>
    <row r="384" spans="6:16" x14ac:dyDescent="0.2">
      <c r="F384" s="1"/>
      <c r="G384" s="14"/>
      <c r="P384" s="53"/>
    </row>
    <row r="385" spans="6:16" x14ac:dyDescent="0.2">
      <c r="F385" s="1"/>
      <c r="G385" s="14"/>
      <c r="P385" s="53"/>
    </row>
    <row r="386" spans="6:16" x14ac:dyDescent="0.2">
      <c r="F386" s="1"/>
      <c r="G386" s="14"/>
      <c r="P386" s="53"/>
    </row>
    <row r="387" spans="6:16" x14ac:dyDescent="0.2">
      <c r="F387" s="1"/>
      <c r="G387" s="14"/>
      <c r="P387" s="53"/>
    </row>
    <row r="388" spans="6:16" x14ac:dyDescent="0.2">
      <c r="F388" s="1"/>
      <c r="G388" s="14"/>
      <c r="P388" s="53"/>
    </row>
    <row r="389" spans="6:16" x14ac:dyDescent="0.2">
      <c r="F389" s="1"/>
      <c r="G389" s="14"/>
      <c r="P389" s="53"/>
    </row>
    <row r="390" spans="6:16" x14ac:dyDescent="0.2">
      <c r="F390" s="1"/>
      <c r="G390" s="14"/>
      <c r="P390" s="53"/>
    </row>
    <row r="391" spans="6:16" x14ac:dyDescent="0.2">
      <c r="F391" s="1"/>
      <c r="G391" s="14"/>
      <c r="P391" s="53"/>
    </row>
    <row r="392" spans="6:16" x14ac:dyDescent="0.2">
      <c r="F392" s="1"/>
      <c r="G392" s="14"/>
      <c r="P392" s="53"/>
    </row>
    <row r="393" spans="6:16" x14ac:dyDescent="0.2">
      <c r="F393" s="1"/>
      <c r="G393" s="14"/>
      <c r="P393" s="53"/>
    </row>
    <row r="394" spans="6:16" x14ac:dyDescent="0.2">
      <c r="F394" s="1"/>
      <c r="G394" s="14"/>
    </row>
    <row r="395" spans="6:16" x14ac:dyDescent="0.2">
      <c r="F395" s="1"/>
      <c r="G395" s="14"/>
    </row>
    <row r="396" spans="6:16" x14ac:dyDescent="0.2">
      <c r="F396" s="1"/>
      <c r="G396" s="14"/>
    </row>
    <row r="397" spans="6:16" x14ac:dyDescent="0.2">
      <c r="F397" s="1"/>
      <c r="G397" s="14"/>
    </row>
    <row r="398" spans="6:16" x14ac:dyDescent="0.2">
      <c r="F398" s="1"/>
      <c r="G398" s="14"/>
    </row>
    <row r="399" spans="6:16" x14ac:dyDescent="0.2">
      <c r="F399" s="1"/>
      <c r="G399" s="14"/>
    </row>
    <row r="400" spans="6:16" x14ac:dyDescent="0.2">
      <c r="F400" s="1"/>
      <c r="G400" s="14"/>
    </row>
    <row r="401" spans="6:7" x14ac:dyDescent="0.2">
      <c r="F401" s="1"/>
      <c r="G401" s="14"/>
    </row>
    <row r="402" spans="6:7" x14ac:dyDescent="0.2">
      <c r="F402" s="1"/>
      <c r="G402" s="14"/>
    </row>
    <row r="403" spans="6:7" x14ac:dyDescent="0.2">
      <c r="F403" s="1"/>
      <c r="G403" s="14"/>
    </row>
    <row r="404" spans="6:7" x14ac:dyDescent="0.2">
      <c r="F404" s="1"/>
      <c r="G404" s="14"/>
    </row>
    <row r="405" spans="6:7" x14ac:dyDescent="0.2">
      <c r="F405" s="1"/>
      <c r="G405" s="14"/>
    </row>
    <row r="406" spans="6:7" x14ac:dyDescent="0.2">
      <c r="F406" s="1"/>
      <c r="G406" s="14"/>
    </row>
    <row r="407" spans="6:7" x14ac:dyDescent="0.2">
      <c r="F407" s="1"/>
      <c r="G407" s="14"/>
    </row>
    <row r="408" spans="6:7" x14ac:dyDescent="0.2">
      <c r="F408" s="1"/>
      <c r="G408" s="14"/>
    </row>
    <row r="409" spans="6:7" x14ac:dyDescent="0.2">
      <c r="F409" s="1"/>
      <c r="G409" s="14"/>
    </row>
    <row r="410" spans="6:7" x14ac:dyDescent="0.2">
      <c r="F410" s="1"/>
      <c r="G410" s="14"/>
    </row>
    <row r="411" spans="6:7" x14ac:dyDescent="0.2">
      <c r="F411" s="1"/>
      <c r="G411" s="14"/>
    </row>
    <row r="412" spans="6:7" x14ac:dyDescent="0.2">
      <c r="F412" s="1"/>
      <c r="G412" s="14"/>
    </row>
    <row r="413" spans="6:7" x14ac:dyDescent="0.2">
      <c r="F413" s="1"/>
      <c r="G413" s="14"/>
    </row>
    <row r="414" spans="6:7" x14ac:dyDescent="0.2">
      <c r="F414" s="1"/>
      <c r="G414" s="14"/>
    </row>
    <row r="415" spans="6:7" x14ac:dyDescent="0.2">
      <c r="F415" s="1"/>
      <c r="G415" s="14"/>
    </row>
    <row r="416" spans="6:7" x14ac:dyDescent="0.2">
      <c r="F416" s="1"/>
      <c r="G416" s="14"/>
    </row>
    <row r="417" spans="6:7" x14ac:dyDescent="0.2">
      <c r="F417" s="1"/>
      <c r="G417" s="14"/>
    </row>
    <row r="418" spans="6:7" x14ac:dyDescent="0.2">
      <c r="F418" s="1"/>
      <c r="G418" s="14"/>
    </row>
    <row r="419" spans="6:7" x14ac:dyDescent="0.2">
      <c r="F419" s="1"/>
      <c r="G419" s="14"/>
    </row>
    <row r="420" spans="6:7" x14ac:dyDescent="0.2">
      <c r="F420" s="1"/>
      <c r="G420" s="14"/>
    </row>
    <row r="421" spans="6:7" x14ac:dyDescent="0.2">
      <c r="F421" s="1"/>
      <c r="G421" s="14"/>
    </row>
    <row r="422" spans="6:7" x14ac:dyDescent="0.2">
      <c r="F422" s="1"/>
      <c r="G422" s="14"/>
    </row>
    <row r="423" spans="6:7" x14ac:dyDescent="0.2">
      <c r="F423" s="1"/>
      <c r="G423" s="14"/>
    </row>
    <row r="424" spans="6:7" x14ac:dyDescent="0.2">
      <c r="F424" s="1"/>
      <c r="G424" s="14"/>
    </row>
    <row r="425" spans="6:7" x14ac:dyDescent="0.2">
      <c r="F425" s="1"/>
      <c r="G425" s="14"/>
    </row>
    <row r="426" spans="6:7" x14ac:dyDescent="0.2">
      <c r="F426" s="1"/>
      <c r="G426" s="14"/>
    </row>
    <row r="427" spans="6:7" x14ac:dyDescent="0.2">
      <c r="F427" s="1"/>
      <c r="G427" s="14"/>
    </row>
    <row r="428" spans="6:7" x14ac:dyDescent="0.2">
      <c r="F428" s="1"/>
      <c r="G428" s="14"/>
    </row>
    <row r="429" spans="6:7" x14ac:dyDescent="0.2">
      <c r="F429" s="1"/>
      <c r="G429" s="14"/>
    </row>
    <row r="430" spans="6:7" x14ac:dyDescent="0.2">
      <c r="F430" s="1"/>
      <c r="G430" s="14"/>
    </row>
    <row r="431" spans="6:7" x14ac:dyDescent="0.2">
      <c r="F431" s="1"/>
      <c r="G431" s="14"/>
    </row>
    <row r="432" spans="6:7" x14ac:dyDescent="0.2">
      <c r="F432" s="1"/>
      <c r="G432" s="14"/>
    </row>
    <row r="433" spans="6:7" x14ac:dyDescent="0.2">
      <c r="F433" s="1"/>
      <c r="G433" s="14"/>
    </row>
    <row r="434" spans="6:7" x14ac:dyDescent="0.2">
      <c r="F434" s="1"/>
      <c r="G434" s="14"/>
    </row>
    <row r="435" spans="6:7" x14ac:dyDescent="0.2">
      <c r="F435" s="1"/>
      <c r="G435" s="14"/>
    </row>
    <row r="436" spans="6:7" x14ac:dyDescent="0.2">
      <c r="F436" s="1"/>
      <c r="G436" s="14"/>
    </row>
    <row r="437" spans="6:7" x14ac:dyDescent="0.2">
      <c r="F437" s="1"/>
      <c r="G437" s="14"/>
    </row>
    <row r="438" spans="6:7" x14ac:dyDescent="0.2">
      <c r="F438" s="1"/>
      <c r="G438" s="14"/>
    </row>
    <row r="439" spans="6:7" x14ac:dyDescent="0.2">
      <c r="F439" s="1"/>
      <c r="G439" s="14"/>
    </row>
    <row r="440" spans="6:7" x14ac:dyDescent="0.2">
      <c r="F440" s="1"/>
      <c r="G440" s="14"/>
    </row>
    <row r="441" spans="6:7" x14ac:dyDescent="0.2">
      <c r="F441" s="1"/>
      <c r="G441" s="14"/>
    </row>
    <row r="442" spans="6:7" x14ac:dyDescent="0.2">
      <c r="F442" s="1"/>
      <c r="G442" s="14"/>
    </row>
    <row r="443" spans="6:7" x14ac:dyDescent="0.2">
      <c r="F443" s="1"/>
      <c r="G443" s="14"/>
    </row>
    <row r="444" spans="6:7" x14ac:dyDescent="0.2">
      <c r="F444" s="1"/>
      <c r="G444" s="14"/>
    </row>
    <row r="445" spans="6:7" x14ac:dyDescent="0.2">
      <c r="F445" s="1"/>
      <c r="G445" s="14"/>
    </row>
    <row r="446" spans="6:7" x14ac:dyDescent="0.2">
      <c r="F446" s="1"/>
      <c r="G446" s="14"/>
    </row>
    <row r="447" spans="6:7" x14ac:dyDescent="0.2">
      <c r="F447" s="1"/>
      <c r="G447" s="14"/>
    </row>
    <row r="448" spans="6:7" x14ac:dyDescent="0.2">
      <c r="F448" s="1"/>
      <c r="G448" s="14"/>
    </row>
    <row r="449" spans="6:7" x14ac:dyDescent="0.2">
      <c r="F449" s="1"/>
      <c r="G449" s="14"/>
    </row>
    <row r="450" spans="6:7" x14ac:dyDescent="0.2">
      <c r="F450" s="1"/>
      <c r="G450" s="14"/>
    </row>
    <row r="451" spans="6:7" x14ac:dyDescent="0.2">
      <c r="F451" s="1"/>
      <c r="G451" s="14"/>
    </row>
    <row r="452" spans="6:7" x14ac:dyDescent="0.2">
      <c r="F452" s="1"/>
      <c r="G452" s="14"/>
    </row>
    <row r="453" spans="6:7" x14ac:dyDescent="0.2">
      <c r="F453" s="1"/>
      <c r="G453" s="14"/>
    </row>
    <row r="454" spans="6:7" x14ac:dyDescent="0.2">
      <c r="F454" s="1"/>
      <c r="G454" s="14"/>
    </row>
    <row r="455" spans="6:7" x14ac:dyDescent="0.2">
      <c r="F455" s="1"/>
      <c r="G455" s="14"/>
    </row>
    <row r="456" spans="6:7" x14ac:dyDescent="0.2">
      <c r="F456" s="1"/>
      <c r="G456" s="14"/>
    </row>
    <row r="457" spans="6:7" x14ac:dyDescent="0.2">
      <c r="F457" s="1"/>
      <c r="G457" s="14"/>
    </row>
    <row r="458" spans="6:7" x14ac:dyDescent="0.2">
      <c r="F458" s="1"/>
      <c r="G458" s="14"/>
    </row>
    <row r="459" spans="6:7" x14ac:dyDescent="0.2">
      <c r="F459" s="1"/>
      <c r="G459" s="14"/>
    </row>
    <row r="460" spans="6:7" x14ac:dyDescent="0.2">
      <c r="F460" s="1"/>
      <c r="G460" s="14"/>
    </row>
    <row r="461" spans="6:7" x14ac:dyDescent="0.2">
      <c r="F461" s="1"/>
      <c r="G461" s="14"/>
    </row>
    <row r="462" spans="6:7" x14ac:dyDescent="0.2">
      <c r="F462" s="1"/>
      <c r="G462" s="14"/>
    </row>
    <row r="463" spans="6:7" x14ac:dyDescent="0.2">
      <c r="F463" s="1"/>
      <c r="G463" s="14"/>
    </row>
    <row r="464" spans="6:7" x14ac:dyDescent="0.2">
      <c r="F464" s="1"/>
      <c r="G464" s="14"/>
    </row>
    <row r="465" spans="6:7" x14ac:dyDescent="0.2">
      <c r="F465" s="1"/>
      <c r="G465" s="14"/>
    </row>
    <row r="466" spans="6:7" x14ac:dyDescent="0.2">
      <c r="F466" s="1"/>
      <c r="G466" s="14"/>
    </row>
    <row r="467" spans="6:7" x14ac:dyDescent="0.2">
      <c r="F467" s="1"/>
      <c r="G467" s="14"/>
    </row>
    <row r="468" spans="6:7" x14ac:dyDescent="0.2">
      <c r="F468" s="1"/>
      <c r="G468" s="14"/>
    </row>
    <row r="469" spans="6:7" x14ac:dyDescent="0.2">
      <c r="F469" s="1"/>
      <c r="G469" s="14"/>
    </row>
    <row r="470" spans="6:7" x14ac:dyDescent="0.2">
      <c r="F470" s="1"/>
      <c r="G470" s="14"/>
    </row>
    <row r="471" spans="6:7" x14ac:dyDescent="0.2">
      <c r="F471" s="1"/>
      <c r="G471" s="14"/>
    </row>
    <row r="472" spans="6:7" x14ac:dyDescent="0.2">
      <c r="F472" s="1"/>
      <c r="G472" s="14"/>
    </row>
    <row r="473" spans="6:7" x14ac:dyDescent="0.2">
      <c r="F473" s="1"/>
      <c r="G473" s="14"/>
    </row>
    <row r="474" spans="6:7" x14ac:dyDescent="0.2">
      <c r="F474" s="1"/>
      <c r="G474" s="14"/>
    </row>
    <row r="475" spans="6:7" x14ac:dyDescent="0.2">
      <c r="F475" s="1"/>
      <c r="G475" s="14"/>
    </row>
    <row r="476" spans="6:7" x14ac:dyDescent="0.2">
      <c r="F476" s="1"/>
      <c r="G476" s="14"/>
    </row>
    <row r="477" spans="6:7" x14ac:dyDescent="0.2">
      <c r="F477" s="1"/>
      <c r="G477" s="14"/>
    </row>
    <row r="478" spans="6:7" x14ac:dyDescent="0.2">
      <c r="F478" s="1"/>
      <c r="G478" s="14"/>
    </row>
    <row r="479" spans="6:7" x14ac:dyDescent="0.2">
      <c r="F479" s="1"/>
      <c r="G479" s="14"/>
    </row>
    <row r="480" spans="6:7" x14ac:dyDescent="0.2">
      <c r="F480" s="1"/>
      <c r="G480" s="14"/>
    </row>
    <row r="481" spans="6:7" x14ac:dyDescent="0.2">
      <c r="F481" s="1"/>
      <c r="G481" s="14"/>
    </row>
    <row r="482" spans="6:7" x14ac:dyDescent="0.2">
      <c r="F482" s="1"/>
      <c r="G482" s="14"/>
    </row>
    <row r="483" spans="6:7" x14ac:dyDescent="0.2">
      <c r="F483" s="1"/>
      <c r="G483" s="14"/>
    </row>
    <row r="484" spans="6:7" x14ac:dyDescent="0.2">
      <c r="F484" s="1"/>
      <c r="G484" s="14"/>
    </row>
    <row r="485" spans="6:7" x14ac:dyDescent="0.2">
      <c r="F485" s="1"/>
      <c r="G485" s="14"/>
    </row>
    <row r="486" spans="6:7" x14ac:dyDescent="0.2">
      <c r="F486" s="1"/>
      <c r="G486" s="14"/>
    </row>
    <row r="487" spans="6:7" x14ac:dyDescent="0.2">
      <c r="F487" s="1"/>
      <c r="G487" s="14"/>
    </row>
    <row r="488" spans="6:7" x14ac:dyDescent="0.2">
      <c r="F488" s="1"/>
      <c r="G488" s="14"/>
    </row>
    <row r="489" spans="6:7" x14ac:dyDescent="0.2">
      <c r="F489" s="1"/>
      <c r="G489" s="14"/>
    </row>
    <row r="490" spans="6:7" x14ac:dyDescent="0.2">
      <c r="F490" s="1"/>
      <c r="G490" s="14"/>
    </row>
    <row r="491" spans="6:7" x14ac:dyDescent="0.2">
      <c r="F491" s="1"/>
      <c r="G491" s="14"/>
    </row>
    <row r="492" spans="6:7" x14ac:dyDescent="0.2">
      <c r="F492" s="1"/>
      <c r="G492" s="14"/>
    </row>
    <row r="493" spans="6:7" x14ac:dyDescent="0.2">
      <c r="F493" s="1"/>
      <c r="G493" s="14"/>
    </row>
    <row r="494" spans="6:7" x14ac:dyDescent="0.2">
      <c r="F494" s="1"/>
      <c r="G494" s="14"/>
    </row>
    <row r="495" spans="6:7" x14ac:dyDescent="0.2">
      <c r="F495" s="1"/>
      <c r="G495" s="14"/>
    </row>
    <row r="496" spans="6:7" x14ac:dyDescent="0.2">
      <c r="F496" s="1"/>
      <c r="G496" s="14"/>
    </row>
    <row r="497" spans="6:7" x14ac:dyDescent="0.2">
      <c r="F497" s="1"/>
      <c r="G497" s="14"/>
    </row>
    <row r="498" spans="6:7" x14ac:dyDescent="0.2">
      <c r="F498" s="1"/>
      <c r="G498" s="14"/>
    </row>
    <row r="499" spans="6:7" x14ac:dyDescent="0.2">
      <c r="F499" s="1"/>
      <c r="G499" s="14"/>
    </row>
    <row r="500" spans="6:7" x14ac:dyDescent="0.2">
      <c r="F500" s="1"/>
      <c r="G500" s="14"/>
    </row>
    <row r="501" spans="6:7" x14ac:dyDescent="0.2">
      <c r="F501" s="1"/>
      <c r="G501" s="14"/>
    </row>
    <row r="502" spans="6:7" x14ac:dyDescent="0.2">
      <c r="F502" s="1"/>
      <c r="G502" s="14"/>
    </row>
    <row r="503" spans="6:7" x14ac:dyDescent="0.2">
      <c r="F503" s="1"/>
      <c r="G503" s="14"/>
    </row>
    <row r="504" spans="6:7" x14ac:dyDescent="0.2">
      <c r="F504" s="1"/>
      <c r="G504" s="14"/>
    </row>
    <row r="505" spans="6:7" x14ac:dyDescent="0.2">
      <c r="F505" s="1"/>
      <c r="G505" s="14"/>
    </row>
    <row r="506" spans="6:7" x14ac:dyDescent="0.2">
      <c r="F506" s="1"/>
      <c r="G506" s="14"/>
    </row>
    <row r="507" spans="6:7" x14ac:dyDescent="0.2">
      <c r="F507" s="1"/>
      <c r="G507" s="14"/>
    </row>
    <row r="508" spans="6:7" x14ac:dyDescent="0.2">
      <c r="F508" s="1"/>
      <c r="G508" s="14"/>
    </row>
    <row r="509" spans="6:7" x14ac:dyDescent="0.2">
      <c r="F509" s="1"/>
      <c r="G509" s="14"/>
    </row>
    <row r="510" spans="6:7" x14ac:dyDescent="0.2">
      <c r="F510" s="1"/>
      <c r="G510" s="14"/>
    </row>
    <row r="511" spans="6:7" x14ac:dyDescent="0.2">
      <c r="F511" s="1"/>
      <c r="G511" s="14"/>
    </row>
    <row r="512" spans="6:7" x14ac:dyDescent="0.2">
      <c r="F512" s="1"/>
      <c r="G512" s="14"/>
    </row>
    <row r="513" spans="6:7" x14ac:dyDescent="0.2">
      <c r="F513" s="1"/>
      <c r="G513" s="14"/>
    </row>
    <row r="514" spans="6:7" x14ac:dyDescent="0.2">
      <c r="F514" s="1"/>
      <c r="G514" s="14"/>
    </row>
    <row r="515" spans="6:7" x14ac:dyDescent="0.2">
      <c r="F515" s="1"/>
      <c r="G515" s="14"/>
    </row>
    <row r="516" spans="6:7" x14ac:dyDescent="0.2">
      <c r="F516" s="1"/>
      <c r="G516" s="14"/>
    </row>
    <row r="517" spans="6:7" x14ac:dyDescent="0.2">
      <c r="F517" s="1"/>
      <c r="G517" s="14"/>
    </row>
    <row r="518" spans="6:7" x14ac:dyDescent="0.2">
      <c r="F518" s="1"/>
      <c r="G518" s="14"/>
    </row>
    <row r="519" spans="6:7" x14ac:dyDescent="0.2">
      <c r="F519" s="1"/>
      <c r="G519" s="14"/>
    </row>
    <row r="520" spans="6:7" x14ac:dyDescent="0.2">
      <c r="F520" s="1"/>
      <c r="G520" s="14"/>
    </row>
    <row r="521" spans="6:7" x14ac:dyDescent="0.2">
      <c r="F521" s="1"/>
      <c r="G521" s="14"/>
    </row>
    <row r="522" spans="6:7" x14ac:dyDescent="0.2">
      <c r="F522" s="1"/>
      <c r="G522" s="14"/>
    </row>
    <row r="523" spans="6:7" x14ac:dyDescent="0.2">
      <c r="F523" s="1"/>
      <c r="G523" s="14"/>
    </row>
    <row r="524" spans="6:7" x14ac:dyDescent="0.2">
      <c r="F524" s="1"/>
      <c r="G524" s="14"/>
    </row>
    <row r="525" spans="6:7" x14ac:dyDescent="0.2">
      <c r="F525" s="1"/>
      <c r="G525" s="14"/>
    </row>
    <row r="526" spans="6:7" x14ac:dyDescent="0.2">
      <c r="F526" s="1"/>
      <c r="G526" s="14"/>
    </row>
    <row r="527" spans="6:7" x14ac:dyDescent="0.2">
      <c r="F527" s="1"/>
      <c r="G527" s="14"/>
    </row>
    <row r="528" spans="6:7" x14ac:dyDescent="0.2">
      <c r="F528" s="1"/>
      <c r="G528" s="14"/>
    </row>
    <row r="529" spans="6:7" x14ac:dyDescent="0.2">
      <c r="F529" s="1"/>
      <c r="G529" s="14"/>
    </row>
    <row r="530" spans="6:7" x14ac:dyDescent="0.2">
      <c r="F530" s="1"/>
      <c r="G530" s="14"/>
    </row>
    <row r="531" spans="6:7" x14ac:dyDescent="0.2">
      <c r="F531" s="1"/>
      <c r="G531" s="14"/>
    </row>
    <row r="532" spans="6:7" x14ac:dyDescent="0.2">
      <c r="F532" s="1"/>
      <c r="G532" s="14"/>
    </row>
    <row r="533" spans="6:7" x14ac:dyDescent="0.2">
      <c r="F533" s="1"/>
      <c r="G533" s="14"/>
    </row>
    <row r="534" spans="6:7" x14ac:dyDescent="0.2">
      <c r="F534" s="1"/>
      <c r="G534" s="14"/>
    </row>
    <row r="535" spans="6:7" x14ac:dyDescent="0.2">
      <c r="F535" s="1"/>
      <c r="G535" s="14"/>
    </row>
    <row r="536" spans="6:7" x14ac:dyDescent="0.2">
      <c r="F536" s="1"/>
      <c r="G536" s="14"/>
    </row>
    <row r="537" spans="6:7" x14ac:dyDescent="0.2">
      <c r="F537" s="1"/>
      <c r="G537" s="14"/>
    </row>
    <row r="538" spans="6:7" x14ac:dyDescent="0.2">
      <c r="F538" s="1"/>
      <c r="G538" s="14"/>
    </row>
    <row r="539" spans="6:7" x14ac:dyDescent="0.2">
      <c r="F539" s="1"/>
      <c r="G539" s="14"/>
    </row>
    <row r="540" spans="6:7" x14ac:dyDescent="0.2">
      <c r="F540" s="1"/>
      <c r="G540" s="14"/>
    </row>
    <row r="541" spans="6:7" x14ac:dyDescent="0.2">
      <c r="F541" s="1"/>
      <c r="G541" s="14"/>
    </row>
    <row r="542" spans="6:7" x14ac:dyDescent="0.2">
      <c r="F542" s="1"/>
      <c r="G542" s="14"/>
    </row>
    <row r="543" spans="6:7" x14ac:dyDescent="0.2">
      <c r="F543" s="1"/>
      <c r="G543" s="14"/>
    </row>
    <row r="544" spans="6:7" x14ac:dyDescent="0.2">
      <c r="F544" s="1"/>
      <c r="G544" s="14"/>
    </row>
    <row r="545" spans="6:7" x14ac:dyDescent="0.2">
      <c r="F545" s="1"/>
      <c r="G545" s="14"/>
    </row>
    <row r="546" spans="6:7" x14ac:dyDescent="0.2">
      <c r="F546" s="1"/>
      <c r="G546" s="14"/>
    </row>
    <row r="547" spans="6:7" x14ac:dyDescent="0.2">
      <c r="F547" s="1"/>
      <c r="G547" s="14"/>
    </row>
    <row r="548" spans="6:7" x14ac:dyDescent="0.2">
      <c r="F548" s="1"/>
      <c r="G548" s="14"/>
    </row>
    <row r="549" spans="6:7" x14ac:dyDescent="0.2">
      <c r="F549" s="1"/>
      <c r="G549" s="14"/>
    </row>
    <row r="550" spans="6:7" x14ac:dyDescent="0.2">
      <c r="F550" s="1"/>
      <c r="G550" s="14"/>
    </row>
    <row r="551" spans="6:7" x14ac:dyDescent="0.2">
      <c r="F551" s="1"/>
      <c r="G551" s="14"/>
    </row>
    <row r="552" spans="6:7" x14ac:dyDescent="0.2">
      <c r="F552" s="1"/>
      <c r="G552" s="14"/>
    </row>
    <row r="553" spans="6:7" x14ac:dyDescent="0.2">
      <c r="F553" s="1"/>
      <c r="G553" s="14"/>
    </row>
    <row r="554" spans="6:7" x14ac:dyDescent="0.2">
      <c r="F554" s="1"/>
      <c r="G554" s="14"/>
    </row>
    <row r="555" spans="6:7" x14ac:dyDescent="0.2">
      <c r="F555" s="1"/>
      <c r="G555" s="14"/>
    </row>
    <row r="556" spans="6:7" x14ac:dyDescent="0.2">
      <c r="F556" s="1"/>
      <c r="G556" s="14"/>
    </row>
    <row r="557" spans="6:7" x14ac:dyDescent="0.2">
      <c r="F557" s="1"/>
      <c r="G557" s="14"/>
    </row>
    <row r="558" spans="6:7" x14ac:dyDescent="0.2">
      <c r="F558" s="1"/>
      <c r="G558" s="14"/>
    </row>
    <row r="559" spans="6:7" x14ac:dyDescent="0.2">
      <c r="F559" s="1"/>
      <c r="G559" s="14"/>
    </row>
    <row r="560" spans="6:7" x14ac:dyDescent="0.2">
      <c r="F560" s="1"/>
      <c r="G560" s="14"/>
    </row>
    <row r="561" spans="6:7" x14ac:dyDescent="0.2">
      <c r="F561" s="1"/>
      <c r="G561" s="14"/>
    </row>
    <row r="562" spans="6:7" x14ac:dyDescent="0.2">
      <c r="F562" s="1"/>
      <c r="G562" s="14"/>
    </row>
    <row r="563" spans="6:7" x14ac:dyDescent="0.2">
      <c r="F563" s="1"/>
      <c r="G563" s="14"/>
    </row>
    <row r="564" spans="6:7" x14ac:dyDescent="0.2">
      <c r="F564" s="1"/>
      <c r="G564" s="14"/>
    </row>
    <row r="565" spans="6:7" x14ac:dyDescent="0.2">
      <c r="F565" s="1"/>
      <c r="G565" s="14"/>
    </row>
    <row r="566" spans="6:7" x14ac:dyDescent="0.2">
      <c r="F566" s="1"/>
      <c r="G566" s="14"/>
    </row>
    <row r="567" spans="6:7" x14ac:dyDescent="0.2">
      <c r="F567" s="1"/>
      <c r="G567" s="14"/>
    </row>
    <row r="568" spans="6:7" x14ac:dyDescent="0.2">
      <c r="F568" s="1"/>
      <c r="G568" s="14"/>
    </row>
    <row r="569" spans="6:7" x14ac:dyDescent="0.2">
      <c r="F569" s="1"/>
      <c r="G569" s="14"/>
    </row>
    <row r="570" spans="6:7" x14ac:dyDescent="0.2">
      <c r="F570" s="1"/>
      <c r="G570" s="14"/>
    </row>
    <row r="571" spans="6:7" x14ac:dyDescent="0.2">
      <c r="F571" s="1"/>
      <c r="G571" s="14"/>
    </row>
    <row r="572" spans="6:7" x14ac:dyDescent="0.2">
      <c r="F572" s="1"/>
      <c r="G572" s="14"/>
    </row>
    <row r="573" spans="6:7" x14ac:dyDescent="0.2">
      <c r="F573" s="1"/>
      <c r="G573" s="14"/>
    </row>
    <row r="574" spans="6:7" x14ac:dyDescent="0.2">
      <c r="F574" s="1"/>
      <c r="G574" s="14"/>
    </row>
    <row r="575" spans="6:7" x14ac:dyDescent="0.2">
      <c r="F575" s="1"/>
      <c r="G575" s="14"/>
    </row>
    <row r="576" spans="6:7" x14ac:dyDescent="0.2">
      <c r="F576" s="1"/>
      <c r="G576" s="14"/>
    </row>
    <row r="577" spans="6:7" x14ac:dyDescent="0.2">
      <c r="F577" s="1"/>
      <c r="G577" s="14"/>
    </row>
    <row r="578" spans="6:7" x14ac:dyDescent="0.2">
      <c r="F578" s="1"/>
      <c r="G578" s="14"/>
    </row>
    <row r="579" spans="6:7" x14ac:dyDescent="0.2">
      <c r="F579" s="1"/>
      <c r="G579" s="14"/>
    </row>
    <row r="580" spans="6:7" x14ac:dyDescent="0.2">
      <c r="F580" s="1"/>
      <c r="G580" s="14"/>
    </row>
    <row r="581" spans="6:7" x14ac:dyDescent="0.2">
      <c r="F581" s="1"/>
      <c r="G581" s="14"/>
    </row>
    <row r="582" spans="6:7" x14ac:dyDescent="0.2">
      <c r="F582" s="1"/>
      <c r="G582" s="14"/>
    </row>
    <row r="583" spans="6:7" x14ac:dyDescent="0.2">
      <c r="F583" s="1"/>
      <c r="G583" s="14"/>
    </row>
    <row r="584" spans="6:7" x14ac:dyDescent="0.2">
      <c r="F584" s="1"/>
      <c r="G584" s="14"/>
    </row>
    <row r="585" spans="6:7" x14ac:dyDescent="0.2">
      <c r="F585" s="1"/>
      <c r="G585" s="14"/>
    </row>
    <row r="586" spans="6:7" x14ac:dyDescent="0.2">
      <c r="F586" s="1"/>
      <c r="G586" s="14"/>
    </row>
    <row r="587" spans="6:7" x14ac:dyDescent="0.2">
      <c r="F587" s="1"/>
      <c r="G587" s="14"/>
    </row>
    <row r="588" spans="6:7" x14ac:dyDescent="0.2">
      <c r="F588" s="1"/>
      <c r="G588" s="14"/>
    </row>
    <row r="589" spans="6:7" x14ac:dyDescent="0.2">
      <c r="F589" s="1"/>
      <c r="G589" s="14"/>
    </row>
    <row r="590" spans="6:7" x14ac:dyDescent="0.2">
      <c r="F590" s="1"/>
      <c r="G590" s="14"/>
    </row>
    <row r="591" spans="6:7" x14ac:dyDescent="0.2">
      <c r="F591" s="1"/>
      <c r="G591" s="14"/>
    </row>
    <row r="592" spans="6:7" x14ac:dyDescent="0.2">
      <c r="F592" s="1"/>
      <c r="G592" s="14"/>
    </row>
    <row r="593" spans="6:7" x14ac:dyDescent="0.2">
      <c r="F593" s="1"/>
      <c r="G593" s="14"/>
    </row>
    <row r="594" spans="6:7" x14ac:dyDescent="0.2">
      <c r="F594" s="1"/>
      <c r="G594" s="14"/>
    </row>
    <row r="595" spans="6:7" x14ac:dyDescent="0.2">
      <c r="F595" s="1"/>
      <c r="G595" s="14"/>
    </row>
    <row r="596" spans="6:7" x14ac:dyDescent="0.2">
      <c r="F596" s="1"/>
      <c r="G596" s="14"/>
    </row>
    <row r="597" spans="6:7" x14ac:dyDescent="0.2">
      <c r="F597" s="1"/>
      <c r="G597" s="14"/>
    </row>
    <row r="598" spans="6:7" x14ac:dyDescent="0.2">
      <c r="F598" s="1"/>
      <c r="G598" s="14"/>
    </row>
    <row r="599" spans="6:7" x14ac:dyDescent="0.2">
      <c r="F599" s="1"/>
      <c r="G599" s="14"/>
    </row>
    <row r="600" spans="6:7" x14ac:dyDescent="0.2">
      <c r="F600" s="1"/>
      <c r="G600" s="14"/>
    </row>
    <row r="601" spans="6:7" x14ac:dyDescent="0.2">
      <c r="F601" s="1"/>
      <c r="G601" s="14"/>
    </row>
    <row r="602" spans="6:7" x14ac:dyDescent="0.2">
      <c r="F602" s="1"/>
      <c r="G602" s="14"/>
    </row>
    <row r="603" spans="6:7" x14ac:dyDescent="0.2">
      <c r="F603" s="1"/>
      <c r="G603" s="14"/>
    </row>
    <row r="604" spans="6:7" x14ac:dyDescent="0.2">
      <c r="F604" s="1"/>
      <c r="G604" s="14"/>
    </row>
    <row r="605" spans="6:7" x14ac:dyDescent="0.2">
      <c r="F605" s="1"/>
      <c r="G605" s="14"/>
    </row>
    <row r="606" spans="6:7" x14ac:dyDescent="0.2">
      <c r="F606" s="1"/>
      <c r="G606" s="14"/>
    </row>
    <row r="607" spans="6:7" x14ac:dyDescent="0.2">
      <c r="F607" s="1"/>
      <c r="G607" s="14"/>
    </row>
    <row r="608" spans="6:7" x14ac:dyDescent="0.2">
      <c r="F608" s="1"/>
      <c r="G608" s="14"/>
    </row>
    <row r="609" spans="6:7" x14ac:dyDescent="0.2">
      <c r="F609" s="1"/>
      <c r="G609" s="14"/>
    </row>
    <row r="610" spans="6:7" x14ac:dyDescent="0.2">
      <c r="F610" s="1"/>
      <c r="G610" s="14"/>
    </row>
    <row r="611" spans="6:7" x14ac:dyDescent="0.2">
      <c r="F611" s="1"/>
      <c r="G611" s="14"/>
    </row>
    <row r="612" spans="6:7" x14ac:dyDescent="0.2">
      <c r="F612" s="1"/>
      <c r="G612" s="14"/>
    </row>
    <row r="613" spans="6:7" x14ac:dyDescent="0.2">
      <c r="F613" s="1"/>
      <c r="G613" s="14"/>
    </row>
    <row r="614" spans="6:7" x14ac:dyDescent="0.2">
      <c r="F614" s="1"/>
      <c r="G614" s="14"/>
    </row>
    <row r="615" spans="6:7" x14ac:dyDescent="0.2">
      <c r="F615" s="1"/>
      <c r="G615" s="14"/>
    </row>
    <row r="616" spans="6:7" x14ac:dyDescent="0.2">
      <c r="F616" s="1"/>
      <c r="G616" s="14"/>
    </row>
    <row r="617" spans="6:7" x14ac:dyDescent="0.2">
      <c r="F617" s="1"/>
      <c r="G617" s="14"/>
    </row>
    <row r="618" spans="6:7" x14ac:dyDescent="0.2">
      <c r="F618" s="1"/>
      <c r="G618" s="14"/>
    </row>
    <row r="619" spans="6:7" x14ac:dyDescent="0.2">
      <c r="F619" s="1"/>
      <c r="G619" s="14"/>
    </row>
    <row r="620" spans="6:7" x14ac:dyDescent="0.2">
      <c r="F620" s="1"/>
      <c r="G620" s="14"/>
    </row>
    <row r="621" spans="6:7" x14ac:dyDescent="0.2">
      <c r="F621" s="1"/>
      <c r="G621" s="14"/>
    </row>
    <row r="622" spans="6:7" x14ac:dyDescent="0.2">
      <c r="F622" s="1"/>
      <c r="G622" s="14"/>
    </row>
    <row r="623" spans="6:7" x14ac:dyDescent="0.2">
      <c r="F623" s="1"/>
      <c r="G623" s="14"/>
    </row>
    <row r="624" spans="6:7" x14ac:dyDescent="0.2">
      <c r="F624" s="1"/>
      <c r="G624" s="14"/>
    </row>
    <row r="625" spans="6:7" x14ac:dyDescent="0.2">
      <c r="F625" s="1"/>
      <c r="G625" s="14"/>
    </row>
    <row r="626" spans="6:7" x14ac:dyDescent="0.2">
      <c r="F626" s="1"/>
      <c r="G626" s="14"/>
    </row>
    <row r="627" spans="6:7" x14ac:dyDescent="0.2">
      <c r="F627" s="1"/>
      <c r="G627" s="14"/>
    </row>
    <row r="628" spans="6:7" x14ac:dyDescent="0.2">
      <c r="F628" s="1"/>
      <c r="G628" s="14"/>
    </row>
    <row r="629" spans="6:7" x14ac:dyDescent="0.2">
      <c r="F629" s="1"/>
      <c r="G629" s="14"/>
    </row>
    <row r="630" spans="6:7" x14ac:dyDescent="0.2">
      <c r="F630" s="1"/>
      <c r="G630" s="14"/>
    </row>
    <row r="631" spans="6:7" x14ac:dyDescent="0.2">
      <c r="F631" s="1"/>
      <c r="G631" s="14"/>
    </row>
    <row r="632" spans="6:7" x14ac:dyDescent="0.2">
      <c r="F632" s="1"/>
      <c r="G632" s="14"/>
    </row>
    <row r="633" spans="6:7" x14ac:dyDescent="0.2">
      <c r="F633" s="1"/>
      <c r="G633" s="14"/>
    </row>
    <row r="634" spans="6:7" x14ac:dyDescent="0.2">
      <c r="F634" s="1"/>
      <c r="G634" s="14"/>
    </row>
    <row r="635" spans="6:7" x14ac:dyDescent="0.2">
      <c r="F635" s="1"/>
      <c r="G635" s="14"/>
    </row>
    <row r="636" spans="6:7" x14ac:dyDescent="0.2">
      <c r="F636" s="1"/>
      <c r="G636" s="14"/>
    </row>
    <row r="637" spans="6:7" x14ac:dyDescent="0.2">
      <c r="F637" s="1"/>
      <c r="G637" s="14"/>
    </row>
    <row r="638" spans="6:7" x14ac:dyDescent="0.2">
      <c r="F638" s="1"/>
      <c r="G638" s="14"/>
    </row>
    <row r="639" spans="6:7" x14ac:dyDescent="0.2">
      <c r="F639" s="1"/>
      <c r="G639" s="14"/>
    </row>
    <row r="640" spans="6:7" x14ac:dyDescent="0.2">
      <c r="F640" s="1"/>
      <c r="G640" s="14"/>
    </row>
    <row r="641" spans="6:7" x14ac:dyDescent="0.2">
      <c r="F641" s="1"/>
      <c r="G641" s="14"/>
    </row>
    <row r="642" spans="6:7" x14ac:dyDescent="0.2">
      <c r="F642" s="1"/>
      <c r="G642" s="14"/>
    </row>
    <row r="643" spans="6:7" x14ac:dyDescent="0.2">
      <c r="F643" s="1"/>
      <c r="G643" s="14"/>
    </row>
    <row r="644" spans="6:7" x14ac:dyDescent="0.2">
      <c r="F644" s="1"/>
      <c r="G644" s="14"/>
    </row>
    <row r="645" spans="6:7" x14ac:dyDescent="0.2">
      <c r="F645" s="1"/>
      <c r="G645" s="14"/>
    </row>
    <row r="646" spans="6:7" x14ac:dyDescent="0.2">
      <c r="F646" s="1"/>
      <c r="G646" s="14"/>
    </row>
    <row r="647" spans="6:7" x14ac:dyDescent="0.2">
      <c r="F647" s="1"/>
      <c r="G647" s="14"/>
    </row>
    <row r="648" spans="6:7" x14ac:dyDescent="0.2">
      <c r="F648" s="1"/>
      <c r="G648" s="14"/>
    </row>
    <row r="649" spans="6:7" x14ac:dyDescent="0.2">
      <c r="F649" s="1"/>
      <c r="G649" s="14"/>
    </row>
    <row r="650" spans="6:7" x14ac:dyDescent="0.2">
      <c r="F650" s="1"/>
      <c r="G650" s="14"/>
    </row>
    <row r="651" spans="6:7" x14ac:dyDescent="0.2">
      <c r="F651" s="1"/>
      <c r="G651" s="14"/>
    </row>
    <row r="652" spans="6:7" x14ac:dyDescent="0.2">
      <c r="F652" s="1"/>
      <c r="G652" s="14"/>
    </row>
    <row r="653" spans="6:7" x14ac:dyDescent="0.2">
      <c r="F653" s="1"/>
      <c r="G653" s="14"/>
    </row>
    <row r="654" spans="6:7" x14ac:dyDescent="0.2">
      <c r="F654" s="1"/>
      <c r="G654" s="14"/>
    </row>
    <row r="655" spans="6:7" x14ac:dyDescent="0.2">
      <c r="F655" s="1"/>
      <c r="G655" s="14"/>
    </row>
    <row r="656" spans="6:7" x14ac:dyDescent="0.2">
      <c r="F656" s="1"/>
      <c r="G656" s="14"/>
    </row>
    <row r="657" spans="6:7" x14ac:dyDescent="0.2">
      <c r="F657" s="1"/>
      <c r="G657" s="14"/>
    </row>
    <row r="658" spans="6:7" x14ac:dyDescent="0.2">
      <c r="F658" s="1"/>
      <c r="G658" s="14"/>
    </row>
    <row r="659" spans="6:7" x14ac:dyDescent="0.2">
      <c r="F659" s="1"/>
      <c r="G659" s="14"/>
    </row>
    <row r="660" spans="6:7" x14ac:dyDescent="0.2">
      <c r="F660" s="1"/>
      <c r="G660" s="14"/>
    </row>
    <row r="661" spans="6:7" x14ac:dyDescent="0.2">
      <c r="F661" s="1"/>
      <c r="G661" s="14"/>
    </row>
    <row r="662" spans="6:7" x14ac:dyDescent="0.2">
      <c r="F662" s="1"/>
      <c r="G662" s="14"/>
    </row>
    <row r="663" spans="6:7" x14ac:dyDescent="0.2">
      <c r="F663" s="1"/>
      <c r="G663" s="14"/>
    </row>
    <row r="664" spans="6:7" x14ac:dyDescent="0.2">
      <c r="F664" s="1"/>
      <c r="G664" s="14"/>
    </row>
    <row r="665" spans="6:7" x14ac:dyDescent="0.2">
      <c r="F665" s="1"/>
      <c r="G665" s="14"/>
    </row>
    <row r="666" spans="6:7" x14ac:dyDescent="0.2">
      <c r="F666" s="1"/>
      <c r="G666" s="14"/>
    </row>
    <row r="667" spans="6:7" x14ac:dyDescent="0.2">
      <c r="F667" s="1"/>
      <c r="G667" s="14"/>
    </row>
    <row r="668" spans="6:7" x14ac:dyDescent="0.2">
      <c r="F668" s="1"/>
      <c r="G668" s="14"/>
    </row>
    <row r="669" spans="6:7" x14ac:dyDescent="0.2">
      <c r="F669" s="1"/>
      <c r="G669" s="14"/>
    </row>
    <row r="670" spans="6:7" x14ac:dyDescent="0.2">
      <c r="F670" s="1"/>
      <c r="G670" s="14"/>
    </row>
    <row r="671" spans="6:7" x14ac:dyDescent="0.2">
      <c r="F671" s="1"/>
      <c r="G671" s="14"/>
    </row>
    <row r="672" spans="6:7" x14ac:dyDescent="0.2">
      <c r="F672" s="1"/>
      <c r="G672" s="14"/>
    </row>
    <row r="673" spans="6:7" x14ac:dyDescent="0.2">
      <c r="F673" s="1"/>
      <c r="G673" s="14"/>
    </row>
    <row r="674" spans="6:7" x14ac:dyDescent="0.2">
      <c r="F674" s="1"/>
      <c r="G674" s="14"/>
    </row>
    <row r="675" spans="6:7" x14ac:dyDescent="0.2">
      <c r="F675" s="1"/>
      <c r="G675" s="14"/>
    </row>
    <row r="676" spans="6:7" x14ac:dyDescent="0.2">
      <c r="F676" s="1"/>
      <c r="G676" s="14"/>
    </row>
    <row r="677" spans="6:7" x14ac:dyDescent="0.2">
      <c r="F677" s="1"/>
      <c r="G677" s="14"/>
    </row>
    <row r="678" spans="6:7" x14ac:dyDescent="0.2">
      <c r="F678" s="1"/>
      <c r="G678" s="14"/>
    </row>
    <row r="679" spans="6:7" x14ac:dyDescent="0.2">
      <c r="F679" s="1"/>
      <c r="G679" s="14"/>
    </row>
    <row r="680" spans="6:7" x14ac:dyDescent="0.2">
      <c r="F680" s="1"/>
      <c r="G680" s="14"/>
    </row>
    <row r="681" spans="6:7" x14ac:dyDescent="0.2">
      <c r="F681" s="1"/>
      <c r="G681" s="14"/>
    </row>
    <row r="682" spans="6:7" x14ac:dyDescent="0.2">
      <c r="F682" s="1"/>
      <c r="G682" s="14"/>
    </row>
    <row r="683" spans="6:7" x14ac:dyDescent="0.2">
      <c r="F683" s="1"/>
      <c r="G683" s="14"/>
    </row>
    <row r="684" spans="6:7" x14ac:dyDescent="0.2">
      <c r="F684" s="1"/>
      <c r="G684" s="14"/>
    </row>
    <row r="685" spans="6:7" x14ac:dyDescent="0.2">
      <c r="F685" s="1"/>
      <c r="G685" s="14"/>
    </row>
    <row r="686" spans="6:7" x14ac:dyDescent="0.2">
      <c r="F686" s="1"/>
      <c r="G686" s="14"/>
    </row>
    <row r="687" spans="6:7" x14ac:dyDescent="0.2">
      <c r="F687" s="1"/>
      <c r="G687" s="14"/>
    </row>
    <row r="688" spans="6:7" x14ac:dyDescent="0.2">
      <c r="F688" s="1"/>
      <c r="G688" s="14"/>
    </row>
    <row r="689" spans="6:7" x14ac:dyDescent="0.2">
      <c r="F689" s="1"/>
      <c r="G689" s="14"/>
    </row>
    <row r="690" spans="6:7" x14ac:dyDescent="0.2">
      <c r="F690" s="1"/>
      <c r="G690" s="14"/>
    </row>
    <row r="691" spans="6:7" x14ac:dyDescent="0.2">
      <c r="F691" s="1"/>
      <c r="G691" s="14"/>
    </row>
    <row r="692" spans="6:7" x14ac:dyDescent="0.2">
      <c r="F692" s="1"/>
      <c r="G692" s="14"/>
    </row>
    <row r="693" spans="6:7" x14ac:dyDescent="0.2">
      <c r="F693" s="1"/>
      <c r="G693" s="14"/>
    </row>
    <row r="694" spans="6:7" x14ac:dyDescent="0.2">
      <c r="F694" s="1"/>
      <c r="G694" s="14"/>
    </row>
    <row r="695" spans="6:7" x14ac:dyDescent="0.2">
      <c r="F695" s="1"/>
      <c r="G695" s="14"/>
    </row>
    <row r="696" spans="6:7" x14ac:dyDescent="0.2">
      <c r="F696" s="1"/>
      <c r="G696" s="14"/>
    </row>
    <row r="697" spans="6:7" x14ac:dyDescent="0.2">
      <c r="F697" s="1"/>
      <c r="G697" s="14"/>
    </row>
    <row r="698" spans="6:7" x14ac:dyDescent="0.2">
      <c r="F698" s="1"/>
      <c r="G698" s="14"/>
    </row>
    <row r="699" spans="6:7" x14ac:dyDescent="0.2">
      <c r="F699" s="1"/>
      <c r="G699" s="14"/>
    </row>
    <row r="700" spans="6:7" x14ac:dyDescent="0.2">
      <c r="F700" s="1"/>
      <c r="G700" s="14"/>
    </row>
    <row r="701" spans="6:7" x14ac:dyDescent="0.2">
      <c r="F701" s="1"/>
      <c r="G701" s="14"/>
    </row>
    <row r="702" spans="6:7" x14ac:dyDescent="0.2">
      <c r="F702" s="1"/>
      <c r="G702" s="14"/>
    </row>
    <row r="703" spans="6:7" x14ac:dyDescent="0.2">
      <c r="F703" s="1"/>
      <c r="G703" s="14"/>
    </row>
    <row r="704" spans="6:7" x14ac:dyDescent="0.2">
      <c r="F704" s="1"/>
      <c r="G704" s="14"/>
    </row>
    <row r="705" spans="6:7" x14ac:dyDescent="0.2">
      <c r="F705" s="1"/>
      <c r="G705" s="14"/>
    </row>
    <row r="706" spans="6:7" x14ac:dyDescent="0.2">
      <c r="F706" s="1"/>
      <c r="G706" s="14"/>
    </row>
    <row r="707" spans="6:7" x14ac:dyDescent="0.2">
      <c r="F707" s="1"/>
      <c r="G707" s="14"/>
    </row>
    <row r="708" spans="6:7" x14ac:dyDescent="0.2">
      <c r="F708" s="1"/>
      <c r="G708" s="14"/>
    </row>
    <row r="709" spans="6:7" x14ac:dyDescent="0.2">
      <c r="F709" s="1"/>
      <c r="G709" s="14"/>
    </row>
    <row r="710" spans="6:7" x14ac:dyDescent="0.2">
      <c r="F710" s="1"/>
      <c r="G710" s="14"/>
    </row>
    <row r="711" spans="6:7" x14ac:dyDescent="0.2">
      <c r="F711" s="1"/>
      <c r="G711" s="14"/>
    </row>
    <row r="712" spans="6:7" x14ac:dyDescent="0.2">
      <c r="F712" s="1"/>
      <c r="G712" s="14"/>
    </row>
    <row r="713" spans="6:7" x14ac:dyDescent="0.2">
      <c r="F713" s="1"/>
      <c r="G713" s="14"/>
    </row>
    <row r="714" spans="6:7" x14ac:dyDescent="0.2">
      <c r="F714" s="1"/>
      <c r="G714" s="14"/>
    </row>
    <row r="715" spans="6:7" x14ac:dyDescent="0.2">
      <c r="F715" s="1"/>
      <c r="G715" s="14"/>
    </row>
    <row r="716" spans="6:7" x14ac:dyDescent="0.2">
      <c r="F716" s="1"/>
      <c r="G716" s="14"/>
    </row>
    <row r="717" spans="6:7" x14ac:dyDescent="0.2">
      <c r="F717" s="1"/>
      <c r="G717" s="14"/>
    </row>
    <row r="718" spans="6:7" x14ac:dyDescent="0.2">
      <c r="F718" s="1"/>
      <c r="G718" s="14"/>
    </row>
    <row r="719" spans="6:7" x14ac:dyDescent="0.2">
      <c r="F719" s="1"/>
      <c r="G719" s="14"/>
    </row>
    <row r="720" spans="6:7" x14ac:dyDescent="0.2">
      <c r="F720" s="1"/>
      <c r="G720" s="14"/>
    </row>
    <row r="721" spans="6:7" x14ac:dyDescent="0.2">
      <c r="F721" s="1"/>
      <c r="G721" s="14"/>
    </row>
    <row r="722" spans="6:7" x14ac:dyDescent="0.2">
      <c r="F722" s="1"/>
      <c r="G722" s="14"/>
    </row>
    <row r="723" spans="6:7" x14ac:dyDescent="0.2">
      <c r="F723" s="1"/>
      <c r="G723" s="14"/>
    </row>
    <row r="724" spans="6:7" x14ac:dyDescent="0.2">
      <c r="F724" s="1"/>
      <c r="G724" s="14"/>
    </row>
    <row r="725" spans="6:7" x14ac:dyDescent="0.2">
      <c r="F725" s="1"/>
      <c r="G725" s="14"/>
    </row>
    <row r="726" spans="6:7" x14ac:dyDescent="0.2">
      <c r="F726" s="1"/>
      <c r="G726" s="14"/>
    </row>
    <row r="727" spans="6:7" x14ac:dyDescent="0.2">
      <c r="F727" s="1"/>
      <c r="G727" s="14"/>
    </row>
    <row r="728" spans="6:7" x14ac:dyDescent="0.2">
      <c r="F728" s="1"/>
      <c r="G728" s="14"/>
    </row>
    <row r="729" spans="6:7" x14ac:dyDescent="0.2">
      <c r="F729" s="1"/>
      <c r="G729" s="14"/>
    </row>
    <row r="730" spans="6:7" x14ac:dyDescent="0.2">
      <c r="F730" s="1"/>
      <c r="G730" s="14"/>
    </row>
    <row r="731" spans="6:7" x14ac:dyDescent="0.2">
      <c r="F731" s="1"/>
      <c r="G731" s="14"/>
    </row>
    <row r="732" spans="6:7" x14ac:dyDescent="0.2">
      <c r="F732" s="1"/>
      <c r="G732" s="14"/>
    </row>
    <row r="733" spans="6:7" x14ac:dyDescent="0.2">
      <c r="F733" s="1"/>
      <c r="G733" s="14"/>
    </row>
    <row r="734" spans="6:7" x14ac:dyDescent="0.2">
      <c r="F734" s="1"/>
      <c r="G734" s="14"/>
    </row>
    <row r="735" spans="6:7" x14ac:dyDescent="0.2">
      <c r="F735" s="1"/>
      <c r="G735" s="14"/>
    </row>
    <row r="736" spans="6:7" x14ac:dyDescent="0.2">
      <c r="F736" s="1"/>
      <c r="G736" s="14"/>
    </row>
    <row r="737" spans="6:7" x14ac:dyDescent="0.2">
      <c r="F737" s="1"/>
      <c r="G737" s="14"/>
    </row>
    <row r="738" spans="6:7" x14ac:dyDescent="0.2">
      <c r="F738" s="1"/>
      <c r="G738" s="14"/>
    </row>
    <row r="739" spans="6:7" x14ac:dyDescent="0.2">
      <c r="F739" s="1"/>
      <c r="G739" s="14"/>
    </row>
    <row r="740" spans="6:7" x14ac:dyDescent="0.2">
      <c r="F740" s="1"/>
      <c r="G740" s="14"/>
    </row>
    <row r="741" spans="6:7" x14ac:dyDescent="0.2">
      <c r="F741" s="1"/>
      <c r="G741" s="14"/>
    </row>
    <row r="742" spans="6:7" x14ac:dyDescent="0.2">
      <c r="F742" s="1"/>
      <c r="G742" s="14"/>
    </row>
    <row r="743" spans="6:7" x14ac:dyDescent="0.2">
      <c r="F743" s="1"/>
      <c r="G743" s="14"/>
    </row>
    <row r="744" spans="6:7" x14ac:dyDescent="0.2">
      <c r="F744" s="1"/>
      <c r="G744" s="14"/>
    </row>
    <row r="745" spans="6:7" x14ac:dyDescent="0.2">
      <c r="F745" s="1"/>
      <c r="G745" s="14"/>
    </row>
    <row r="746" spans="6:7" x14ac:dyDescent="0.2">
      <c r="F746" s="1"/>
      <c r="G746" s="14"/>
    </row>
    <row r="747" spans="6:7" x14ac:dyDescent="0.2">
      <c r="F747" s="1"/>
      <c r="G747" s="14"/>
    </row>
    <row r="748" spans="6:7" x14ac:dyDescent="0.2">
      <c r="F748" s="1"/>
      <c r="G748" s="14"/>
    </row>
    <row r="749" spans="6:7" x14ac:dyDescent="0.2">
      <c r="F749" s="1"/>
      <c r="G749" s="14"/>
    </row>
    <row r="750" spans="6:7" x14ac:dyDescent="0.2">
      <c r="F750" s="1"/>
      <c r="G750" s="14"/>
    </row>
    <row r="751" spans="6:7" x14ac:dyDescent="0.2">
      <c r="F751" s="1"/>
      <c r="G751" s="14"/>
    </row>
    <row r="752" spans="6:7" x14ac:dyDescent="0.2">
      <c r="F752" s="1"/>
      <c r="G752" s="14"/>
    </row>
    <row r="753" spans="6:7" x14ac:dyDescent="0.2">
      <c r="F753" s="1"/>
      <c r="G753" s="14"/>
    </row>
    <row r="754" spans="6:7" x14ac:dyDescent="0.2">
      <c r="F754" s="1"/>
      <c r="G754" s="14"/>
    </row>
    <row r="755" spans="6:7" x14ac:dyDescent="0.2">
      <c r="F755" s="1"/>
      <c r="G755" s="14"/>
    </row>
    <row r="756" spans="6:7" x14ac:dyDescent="0.2">
      <c r="F756" s="1"/>
      <c r="G756" s="14"/>
    </row>
    <row r="757" spans="6:7" x14ac:dyDescent="0.2">
      <c r="F757" s="1"/>
      <c r="G757" s="14"/>
    </row>
    <row r="758" spans="6:7" x14ac:dyDescent="0.2">
      <c r="F758" s="1"/>
      <c r="G758" s="14"/>
    </row>
    <row r="759" spans="6:7" x14ac:dyDescent="0.2">
      <c r="F759" s="1"/>
      <c r="G759" s="14"/>
    </row>
    <row r="760" spans="6:7" x14ac:dyDescent="0.2">
      <c r="F760" s="1"/>
      <c r="G760" s="14"/>
    </row>
    <row r="761" spans="6:7" x14ac:dyDescent="0.2">
      <c r="F761" s="1"/>
      <c r="G761" s="14"/>
    </row>
    <row r="762" spans="6:7" x14ac:dyDescent="0.2">
      <c r="F762" s="1"/>
      <c r="G762" s="14"/>
    </row>
    <row r="763" spans="6:7" x14ac:dyDescent="0.2">
      <c r="F763" s="1"/>
      <c r="G763" s="14"/>
    </row>
    <row r="764" spans="6:7" x14ac:dyDescent="0.2">
      <c r="F764" s="1"/>
      <c r="G764" s="14"/>
    </row>
    <row r="765" spans="6:7" x14ac:dyDescent="0.2">
      <c r="F765" s="1"/>
      <c r="G765" s="14"/>
    </row>
    <row r="766" spans="6:7" x14ac:dyDescent="0.2">
      <c r="F766" s="1"/>
      <c r="G766" s="14"/>
    </row>
    <row r="767" spans="6:7" x14ac:dyDescent="0.2">
      <c r="F767" s="1"/>
      <c r="G767" s="14"/>
    </row>
    <row r="768" spans="6:7" x14ac:dyDescent="0.2">
      <c r="F768" s="1"/>
      <c r="G768" s="14"/>
    </row>
    <row r="769" spans="6:7" x14ac:dyDescent="0.2">
      <c r="F769" s="1"/>
      <c r="G769" s="14"/>
    </row>
    <row r="770" spans="6:7" x14ac:dyDescent="0.2">
      <c r="F770" s="1"/>
      <c r="G770" s="14"/>
    </row>
    <row r="771" spans="6:7" x14ac:dyDescent="0.2">
      <c r="F771" s="1"/>
      <c r="G771" s="14"/>
    </row>
    <row r="772" spans="6:7" x14ac:dyDescent="0.2">
      <c r="F772" s="1"/>
      <c r="G772" s="14"/>
    </row>
    <row r="773" spans="6:7" x14ac:dyDescent="0.2">
      <c r="F773" s="1"/>
      <c r="G773" s="14"/>
    </row>
    <row r="774" spans="6:7" x14ac:dyDescent="0.2">
      <c r="F774" s="1"/>
      <c r="G774" s="14"/>
    </row>
    <row r="775" spans="6:7" x14ac:dyDescent="0.2">
      <c r="F775" s="1"/>
      <c r="G775" s="14"/>
    </row>
    <row r="776" spans="6:7" x14ac:dyDescent="0.2">
      <c r="F776" s="1"/>
      <c r="G776" s="14"/>
    </row>
    <row r="777" spans="6:7" x14ac:dyDescent="0.2">
      <c r="F777" s="1"/>
      <c r="G777" s="14"/>
    </row>
    <row r="778" spans="6:7" x14ac:dyDescent="0.2">
      <c r="F778" s="1"/>
      <c r="G778" s="14"/>
    </row>
    <row r="779" spans="6:7" x14ac:dyDescent="0.2">
      <c r="F779" s="1"/>
      <c r="G779" s="14"/>
    </row>
    <row r="780" spans="6:7" x14ac:dyDescent="0.2">
      <c r="F780" s="1"/>
      <c r="G780" s="14"/>
    </row>
    <row r="781" spans="6:7" x14ac:dyDescent="0.2">
      <c r="F781" s="1"/>
      <c r="G781" s="14"/>
    </row>
    <row r="782" spans="6:7" x14ac:dyDescent="0.2">
      <c r="F782" s="1"/>
      <c r="G782" s="14"/>
    </row>
    <row r="783" spans="6:7" x14ac:dyDescent="0.2">
      <c r="F783" s="1"/>
      <c r="G783" s="14"/>
    </row>
    <row r="784" spans="6:7" x14ac:dyDescent="0.2">
      <c r="F784" s="1"/>
      <c r="G784" s="14"/>
    </row>
    <row r="785" spans="6:7" x14ac:dyDescent="0.2">
      <c r="F785" s="1"/>
      <c r="G785" s="14"/>
    </row>
    <row r="786" spans="6:7" x14ac:dyDescent="0.2">
      <c r="F786" s="1"/>
      <c r="G786" s="14"/>
    </row>
    <row r="787" spans="6:7" x14ac:dyDescent="0.2">
      <c r="F787" s="1"/>
      <c r="G787" s="14"/>
    </row>
    <row r="788" spans="6:7" x14ac:dyDescent="0.2">
      <c r="F788" s="1"/>
      <c r="G788" s="14"/>
    </row>
    <row r="789" spans="6:7" x14ac:dyDescent="0.2">
      <c r="F789" s="1"/>
      <c r="G789" s="14"/>
    </row>
    <row r="790" spans="6:7" x14ac:dyDescent="0.2">
      <c r="F790" s="1"/>
      <c r="G790" s="14"/>
    </row>
    <row r="791" spans="6:7" x14ac:dyDescent="0.2">
      <c r="F791" s="1"/>
      <c r="G791" s="14"/>
    </row>
    <row r="792" spans="6:7" x14ac:dyDescent="0.2">
      <c r="F792" s="1"/>
      <c r="G792" s="14"/>
    </row>
    <row r="793" spans="6:7" x14ac:dyDescent="0.2">
      <c r="F793" s="1"/>
      <c r="G793" s="14"/>
    </row>
    <row r="794" spans="6:7" x14ac:dyDescent="0.2">
      <c r="F794" s="1"/>
      <c r="G794" s="14"/>
    </row>
    <row r="795" spans="6:7" x14ac:dyDescent="0.2">
      <c r="F795" s="1"/>
      <c r="G795" s="14"/>
    </row>
    <row r="796" spans="6:7" x14ac:dyDescent="0.2">
      <c r="F796" s="1"/>
      <c r="G796" s="14"/>
    </row>
    <row r="797" spans="6:7" x14ac:dyDescent="0.2">
      <c r="F797" s="1"/>
      <c r="G797" s="14"/>
    </row>
    <row r="798" spans="6:7" x14ac:dyDescent="0.2">
      <c r="F798" s="1"/>
      <c r="G798" s="14"/>
    </row>
    <row r="799" spans="6:7" x14ac:dyDescent="0.2">
      <c r="F799" s="1"/>
      <c r="G799" s="14"/>
    </row>
    <row r="800" spans="6:7" x14ac:dyDescent="0.2">
      <c r="F800" s="1"/>
      <c r="G800" s="14"/>
    </row>
    <row r="801" spans="6:7" x14ac:dyDescent="0.2">
      <c r="F801" s="1"/>
      <c r="G801" s="14"/>
    </row>
    <row r="802" spans="6:7" x14ac:dyDescent="0.2">
      <c r="F802" s="1"/>
      <c r="G802" s="14"/>
    </row>
    <row r="803" spans="6:7" x14ac:dyDescent="0.2">
      <c r="F803" s="1"/>
      <c r="G803" s="14"/>
    </row>
    <row r="804" spans="6:7" x14ac:dyDescent="0.2">
      <c r="F804" s="1"/>
      <c r="G804" s="14"/>
    </row>
    <row r="805" spans="6:7" x14ac:dyDescent="0.2">
      <c r="F805" s="1"/>
      <c r="G805" s="14"/>
    </row>
    <row r="806" spans="6:7" x14ac:dyDescent="0.2">
      <c r="F806" s="1"/>
      <c r="G806" s="14"/>
    </row>
    <row r="807" spans="6:7" x14ac:dyDescent="0.2">
      <c r="F807" s="1"/>
      <c r="G807" s="14"/>
    </row>
    <row r="808" spans="6:7" x14ac:dyDescent="0.2">
      <c r="F808" s="1"/>
      <c r="G808" s="14"/>
    </row>
    <row r="809" spans="6:7" x14ac:dyDescent="0.2">
      <c r="F809" s="1"/>
      <c r="G809" s="14"/>
    </row>
    <row r="810" spans="6:7" x14ac:dyDescent="0.2">
      <c r="F810" s="1"/>
      <c r="G810" s="14"/>
    </row>
    <row r="811" spans="6:7" x14ac:dyDescent="0.2">
      <c r="F811" s="1"/>
      <c r="G811" s="14"/>
    </row>
    <row r="812" spans="6:7" x14ac:dyDescent="0.2">
      <c r="F812" s="1"/>
      <c r="G812" s="14"/>
    </row>
    <row r="813" spans="6:7" x14ac:dyDescent="0.2">
      <c r="F813" s="1"/>
      <c r="G813" s="14"/>
    </row>
    <row r="814" spans="6:7" x14ac:dyDescent="0.2">
      <c r="F814" s="1"/>
      <c r="G814" s="14"/>
    </row>
    <row r="815" spans="6:7" x14ac:dyDescent="0.2">
      <c r="F815" s="1"/>
      <c r="G815" s="14"/>
    </row>
    <row r="816" spans="6:7" x14ac:dyDescent="0.2">
      <c r="F816" s="1"/>
      <c r="G816" s="14"/>
    </row>
    <row r="817" spans="6:7" x14ac:dyDescent="0.2">
      <c r="F817" s="1"/>
      <c r="G817" s="14"/>
    </row>
    <row r="818" spans="6:7" x14ac:dyDescent="0.2">
      <c r="F818" s="1"/>
      <c r="G818" s="14"/>
    </row>
    <row r="819" spans="6:7" x14ac:dyDescent="0.2">
      <c r="F819" s="1"/>
      <c r="G819" s="14"/>
    </row>
    <row r="820" spans="6:7" x14ac:dyDescent="0.2">
      <c r="F820" s="1"/>
      <c r="G820" s="14"/>
    </row>
    <row r="821" spans="6:7" x14ac:dyDescent="0.2">
      <c r="F821" s="1"/>
      <c r="G821" s="14"/>
    </row>
    <row r="822" spans="6:7" x14ac:dyDescent="0.2">
      <c r="F822" s="1"/>
      <c r="G822" s="14"/>
    </row>
    <row r="823" spans="6:7" x14ac:dyDescent="0.2">
      <c r="F823" s="1"/>
      <c r="G823" s="14"/>
    </row>
    <row r="824" spans="6:7" x14ac:dyDescent="0.2">
      <c r="F824" s="1"/>
      <c r="G824" s="14"/>
    </row>
    <row r="825" spans="6:7" x14ac:dyDescent="0.2">
      <c r="F825" s="1"/>
      <c r="G825" s="14"/>
    </row>
    <row r="826" spans="6:7" x14ac:dyDescent="0.2">
      <c r="F826" s="1"/>
      <c r="G826" s="14"/>
    </row>
    <row r="827" spans="6:7" x14ac:dyDescent="0.2">
      <c r="F827" s="1"/>
      <c r="G827" s="14"/>
    </row>
    <row r="828" spans="6:7" x14ac:dyDescent="0.2">
      <c r="F828" s="1"/>
      <c r="G828" s="14"/>
    </row>
    <row r="829" spans="6:7" x14ac:dyDescent="0.2">
      <c r="F829" s="1"/>
      <c r="G829" s="14"/>
    </row>
    <row r="830" spans="6:7" x14ac:dyDescent="0.2">
      <c r="F830" s="1"/>
      <c r="G830" s="14"/>
    </row>
    <row r="831" spans="6:7" x14ac:dyDescent="0.2">
      <c r="F831" s="1"/>
      <c r="G831" s="14"/>
    </row>
    <row r="832" spans="6:7" x14ac:dyDescent="0.2">
      <c r="F832" s="1"/>
      <c r="G832" s="14"/>
    </row>
    <row r="833" spans="6:7" x14ac:dyDescent="0.2">
      <c r="F833" s="1"/>
      <c r="G833" s="14"/>
    </row>
    <row r="834" spans="6:7" x14ac:dyDescent="0.2">
      <c r="F834" s="1"/>
      <c r="G834" s="14"/>
    </row>
    <row r="835" spans="6:7" x14ac:dyDescent="0.2">
      <c r="F835" s="1"/>
      <c r="G835" s="14"/>
    </row>
    <row r="836" spans="6:7" x14ac:dyDescent="0.2">
      <c r="F836" s="1"/>
      <c r="G836" s="14"/>
    </row>
    <row r="837" spans="6:7" x14ac:dyDescent="0.2">
      <c r="F837" s="1"/>
      <c r="G837" s="14"/>
    </row>
    <row r="838" spans="6:7" x14ac:dyDescent="0.2">
      <c r="F838" s="1"/>
      <c r="G838" s="14"/>
    </row>
    <row r="839" spans="6:7" x14ac:dyDescent="0.2">
      <c r="F839" s="1"/>
      <c r="G839" s="14"/>
    </row>
    <row r="840" spans="6:7" x14ac:dyDescent="0.2">
      <c r="F840" s="1"/>
      <c r="G840" s="14"/>
    </row>
    <row r="841" spans="6:7" x14ac:dyDescent="0.2">
      <c r="F841" s="1"/>
      <c r="G841" s="14"/>
    </row>
    <row r="842" spans="6:7" x14ac:dyDescent="0.2">
      <c r="F842" s="1"/>
      <c r="G842" s="14"/>
    </row>
    <row r="843" spans="6:7" x14ac:dyDescent="0.2">
      <c r="F843" s="1"/>
      <c r="G843" s="14"/>
    </row>
    <row r="844" spans="6:7" x14ac:dyDescent="0.2">
      <c r="F844" s="1"/>
      <c r="G844" s="14"/>
    </row>
    <row r="845" spans="6:7" x14ac:dyDescent="0.2">
      <c r="F845" s="1"/>
      <c r="G845" s="14"/>
    </row>
    <row r="846" spans="6:7" x14ac:dyDescent="0.2">
      <c r="F846" s="1"/>
      <c r="G846" s="14"/>
    </row>
    <row r="847" spans="6:7" x14ac:dyDescent="0.2">
      <c r="F847" s="1"/>
      <c r="G847" s="14"/>
    </row>
    <row r="848" spans="6:7" x14ac:dyDescent="0.2">
      <c r="F848" s="1"/>
      <c r="G848" s="14"/>
    </row>
    <row r="849" spans="6:7" x14ac:dyDescent="0.2">
      <c r="F849" s="1"/>
      <c r="G849" s="14"/>
    </row>
    <row r="850" spans="6:7" x14ac:dyDescent="0.2">
      <c r="F850" s="1"/>
      <c r="G850" s="14"/>
    </row>
    <row r="851" spans="6:7" x14ac:dyDescent="0.2">
      <c r="F851" s="1"/>
      <c r="G851" s="14"/>
    </row>
    <row r="852" spans="6:7" x14ac:dyDescent="0.2">
      <c r="F852" s="1"/>
      <c r="G852" s="14"/>
    </row>
    <row r="853" spans="6:7" x14ac:dyDescent="0.2">
      <c r="F853" s="1"/>
      <c r="G853" s="14"/>
    </row>
    <row r="854" spans="6:7" x14ac:dyDescent="0.2">
      <c r="F854" s="1"/>
      <c r="G854" s="14"/>
    </row>
    <row r="855" spans="6:7" x14ac:dyDescent="0.2">
      <c r="F855" s="1"/>
      <c r="G855" s="14"/>
    </row>
    <row r="856" spans="6:7" x14ac:dyDescent="0.2">
      <c r="F856" s="1"/>
      <c r="G856" s="14"/>
    </row>
    <row r="857" spans="6:7" x14ac:dyDescent="0.2">
      <c r="F857" s="1"/>
      <c r="G857" s="14"/>
    </row>
    <row r="858" spans="6:7" x14ac:dyDescent="0.2">
      <c r="F858" s="1"/>
      <c r="G858" s="14"/>
    </row>
    <row r="859" spans="6:7" x14ac:dyDescent="0.2">
      <c r="F859" s="1"/>
      <c r="G859" s="14"/>
    </row>
    <row r="860" spans="6:7" x14ac:dyDescent="0.2">
      <c r="F860" s="1"/>
      <c r="G860" s="14"/>
    </row>
    <row r="861" spans="6:7" x14ac:dyDescent="0.2">
      <c r="F861" s="1"/>
      <c r="G861" s="14"/>
    </row>
    <row r="862" spans="6:7" x14ac:dyDescent="0.2">
      <c r="F862" s="1"/>
      <c r="G862" s="14"/>
    </row>
    <row r="863" spans="6:7" x14ac:dyDescent="0.2">
      <c r="F863" s="1"/>
      <c r="G863" s="14"/>
    </row>
    <row r="864" spans="6:7" x14ac:dyDescent="0.2">
      <c r="F864" s="1"/>
      <c r="G864" s="14"/>
    </row>
    <row r="865" spans="6:7" x14ac:dyDescent="0.2">
      <c r="F865" s="1"/>
      <c r="G865" s="14"/>
    </row>
    <row r="866" spans="6:7" x14ac:dyDescent="0.2">
      <c r="F866" s="1"/>
      <c r="G866" s="14"/>
    </row>
    <row r="867" spans="6:7" x14ac:dyDescent="0.2">
      <c r="F867" s="1"/>
      <c r="G867" s="14"/>
    </row>
    <row r="868" spans="6:7" x14ac:dyDescent="0.2">
      <c r="F868" s="1"/>
      <c r="G868" s="14"/>
    </row>
    <row r="869" spans="6:7" x14ac:dyDescent="0.2">
      <c r="F869" s="1"/>
      <c r="G869" s="14"/>
    </row>
    <row r="870" spans="6:7" x14ac:dyDescent="0.2">
      <c r="F870" s="1"/>
      <c r="G870" s="14"/>
    </row>
    <row r="871" spans="6:7" x14ac:dyDescent="0.2">
      <c r="F871" s="1"/>
      <c r="G871" s="14"/>
    </row>
    <row r="872" spans="6:7" x14ac:dyDescent="0.2">
      <c r="F872" s="1"/>
      <c r="G872" s="14"/>
    </row>
    <row r="873" spans="6:7" x14ac:dyDescent="0.2">
      <c r="F873" s="1"/>
      <c r="G873" s="14"/>
    </row>
    <row r="874" spans="6:7" x14ac:dyDescent="0.2">
      <c r="F874" s="1"/>
      <c r="G874" s="14"/>
    </row>
    <row r="875" spans="6:7" x14ac:dyDescent="0.2">
      <c r="F875" s="1"/>
      <c r="G875" s="14"/>
    </row>
    <row r="876" spans="6:7" x14ac:dyDescent="0.2">
      <c r="F876" s="1"/>
      <c r="G876" s="14"/>
    </row>
    <row r="877" spans="6:7" x14ac:dyDescent="0.2">
      <c r="F877" s="1"/>
      <c r="G877" s="14"/>
    </row>
    <row r="878" spans="6:7" x14ac:dyDescent="0.2">
      <c r="F878" s="1"/>
      <c r="G878" s="14"/>
    </row>
    <row r="879" spans="6:7" x14ac:dyDescent="0.2">
      <c r="F879" s="1"/>
      <c r="G879" s="14"/>
    </row>
    <row r="880" spans="6:7" x14ac:dyDescent="0.2">
      <c r="F880" s="1"/>
      <c r="G880" s="14"/>
    </row>
    <row r="881" spans="6:7" x14ac:dyDescent="0.2">
      <c r="F881" s="1"/>
      <c r="G881" s="14"/>
    </row>
    <row r="882" spans="6:7" x14ac:dyDescent="0.2">
      <c r="F882" s="1"/>
      <c r="G882" s="14"/>
    </row>
    <row r="883" spans="6:7" x14ac:dyDescent="0.2">
      <c r="F883" s="1"/>
      <c r="G883" s="14"/>
    </row>
    <row r="884" spans="6:7" x14ac:dyDescent="0.2">
      <c r="F884" s="1"/>
      <c r="G884" s="14"/>
    </row>
    <row r="885" spans="6:7" x14ac:dyDescent="0.2">
      <c r="F885" s="1"/>
      <c r="G885" s="14"/>
    </row>
    <row r="886" spans="6:7" x14ac:dyDescent="0.2">
      <c r="F886" s="1"/>
      <c r="G886" s="14"/>
    </row>
    <row r="887" spans="6:7" x14ac:dyDescent="0.2">
      <c r="F887" s="1"/>
      <c r="G887" s="14"/>
    </row>
    <row r="888" spans="6:7" x14ac:dyDescent="0.2">
      <c r="F888" s="1"/>
      <c r="G888" s="14"/>
    </row>
    <row r="889" spans="6:7" x14ac:dyDescent="0.2">
      <c r="F889" s="1"/>
      <c r="G889" s="14"/>
    </row>
    <row r="890" spans="6:7" x14ac:dyDescent="0.2">
      <c r="F890" s="1"/>
      <c r="G890" s="14"/>
    </row>
    <row r="891" spans="6:7" x14ac:dyDescent="0.2">
      <c r="F891" s="1"/>
      <c r="G891" s="14"/>
    </row>
    <row r="892" spans="6:7" x14ac:dyDescent="0.2">
      <c r="F892" s="1"/>
      <c r="G892" s="14"/>
    </row>
    <row r="893" spans="6:7" x14ac:dyDescent="0.2">
      <c r="F893" s="1"/>
      <c r="G893" s="14"/>
    </row>
    <row r="894" spans="6:7" x14ac:dyDescent="0.2">
      <c r="F894" s="1"/>
      <c r="G894" s="14"/>
    </row>
    <row r="895" spans="6:7" x14ac:dyDescent="0.2">
      <c r="F895" s="1"/>
      <c r="G895" s="14"/>
    </row>
    <row r="896" spans="6:7" x14ac:dyDescent="0.2">
      <c r="F896" s="1"/>
      <c r="G896" s="14"/>
    </row>
    <row r="897" spans="6:7" x14ac:dyDescent="0.2">
      <c r="F897" s="1"/>
      <c r="G897" s="14"/>
    </row>
    <row r="898" spans="6:7" x14ac:dyDescent="0.2">
      <c r="F898" s="1"/>
      <c r="G898" s="14"/>
    </row>
    <row r="899" spans="6:7" x14ac:dyDescent="0.2">
      <c r="F899" s="1"/>
      <c r="G899" s="14"/>
    </row>
    <row r="900" spans="6:7" x14ac:dyDescent="0.2">
      <c r="F900" s="1"/>
      <c r="G900" s="14"/>
    </row>
    <row r="901" spans="6:7" x14ac:dyDescent="0.2">
      <c r="F901" s="1"/>
      <c r="G901" s="14"/>
    </row>
    <row r="902" spans="6:7" x14ac:dyDescent="0.2">
      <c r="F902" s="1"/>
      <c r="G902" s="14"/>
    </row>
    <row r="903" spans="6:7" x14ac:dyDescent="0.2">
      <c r="F903" s="1"/>
      <c r="G903" s="14"/>
    </row>
    <row r="904" spans="6:7" x14ac:dyDescent="0.2">
      <c r="F904" s="1"/>
      <c r="G904" s="14"/>
    </row>
    <row r="905" spans="6:7" x14ac:dyDescent="0.2">
      <c r="F905" s="1"/>
      <c r="G905" s="14"/>
    </row>
    <row r="906" spans="6:7" x14ac:dyDescent="0.2">
      <c r="F906" s="1"/>
      <c r="G906" s="14"/>
    </row>
    <row r="907" spans="6:7" x14ac:dyDescent="0.2">
      <c r="F907" s="1"/>
      <c r="G907" s="14"/>
    </row>
    <row r="908" spans="6:7" x14ac:dyDescent="0.2">
      <c r="F908" s="1"/>
      <c r="G908" s="14"/>
    </row>
    <row r="909" spans="6:7" x14ac:dyDescent="0.2">
      <c r="F909" s="1"/>
      <c r="G909" s="14"/>
    </row>
    <row r="910" spans="6:7" x14ac:dyDescent="0.2">
      <c r="F910" s="1"/>
      <c r="G910" s="14"/>
    </row>
    <row r="911" spans="6:7" x14ac:dyDescent="0.2">
      <c r="F911" s="1"/>
      <c r="G911" s="14"/>
    </row>
    <row r="912" spans="6:7" x14ac:dyDescent="0.2">
      <c r="F912" s="1"/>
      <c r="G912" s="14"/>
    </row>
    <row r="913" spans="6:7" x14ac:dyDescent="0.2">
      <c r="F913" s="1"/>
      <c r="G913" s="14"/>
    </row>
    <row r="914" spans="6:7" x14ac:dyDescent="0.2">
      <c r="F914" s="1"/>
      <c r="G914" s="14"/>
    </row>
    <row r="915" spans="6:7" x14ac:dyDescent="0.2">
      <c r="F915" s="1"/>
      <c r="G915" s="14"/>
    </row>
    <row r="916" spans="6:7" x14ac:dyDescent="0.2">
      <c r="F916" s="1"/>
      <c r="G916" s="14"/>
    </row>
    <row r="917" spans="6:7" x14ac:dyDescent="0.2">
      <c r="F917" s="1"/>
      <c r="G917" s="14"/>
    </row>
    <row r="918" spans="6:7" x14ac:dyDescent="0.2">
      <c r="F918" s="1"/>
      <c r="G918" s="14"/>
    </row>
    <row r="919" spans="6:7" x14ac:dyDescent="0.2">
      <c r="F919" s="1"/>
      <c r="G919" s="14"/>
    </row>
    <row r="920" spans="6:7" x14ac:dyDescent="0.2">
      <c r="F920" s="1"/>
      <c r="G920" s="14"/>
    </row>
    <row r="921" spans="6:7" x14ac:dyDescent="0.2">
      <c r="F921" s="1"/>
      <c r="G921" s="14"/>
    </row>
    <row r="922" spans="6:7" x14ac:dyDescent="0.2">
      <c r="F922" s="1"/>
      <c r="G922" s="14"/>
    </row>
    <row r="923" spans="6:7" x14ac:dyDescent="0.2">
      <c r="F923" s="1"/>
      <c r="G923" s="14"/>
    </row>
    <row r="924" spans="6:7" x14ac:dyDescent="0.2">
      <c r="F924" s="1"/>
      <c r="G924" s="14"/>
    </row>
    <row r="925" spans="6:7" x14ac:dyDescent="0.2">
      <c r="F925" s="1"/>
      <c r="G925" s="14"/>
    </row>
    <row r="926" spans="6:7" x14ac:dyDescent="0.2">
      <c r="F926" s="1"/>
      <c r="G926" s="14"/>
    </row>
    <row r="927" spans="6:7" x14ac:dyDescent="0.2">
      <c r="F927" s="1"/>
      <c r="G927" s="14"/>
    </row>
    <row r="928" spans="6:7" x14ac:dyDescent="0.2">
      <c r="F928" s="1"/>
      <c r="G928" s="14"/>
    </row>
    <row r="929" spans="6:7" x14ac:dyDescent="0.2">
      <c r="F929" s="1"/>
      <c r="G929" s="14"/>
    </row>
    <row r="930" spans="6:7" x14ac:dyDescent="0.2">
      <c r="F930" s="1"/>
      <c r="G930" s="14"/>
    </row>
    <row r="931" spans="6:7" x14ac:dyDescent="0.2">
      <c r="F931" s="1"/>
      <c r="G931" s="14"/>
    </row>
    <row r="932" spans="6:7" x14ac:dyDescent="0.2">
      <c r="F932" s="1"/>
      <c r="G932" s="14"/>
    </row>
    <row r="933" spans="6:7" x14ac:dyDescent="0.2">
      <c r="F933" s="1"/>
      <c r="G933" s="14"/>
    </row>
    <row r="934" spans="6:7" x14ac:dyDescent="0.2">
      <c r="F934" s="1"/>
      <c r="G934" s="14"/>
    </row>
    <row r="935" spans="6:7" x14ac:dyDescent="0.2">
      <c r="F935" s="1"/>
      <c r="G935" s="14"/>
    </row>
    <row r="936" spans="6:7" x14ac:dyDescent="0.2">
      <c r="F936" s="1"/>
      <c r="G936" s="14"/>
    </row>
    <row r="937" spans="6:7" x14ac:dyDescent="0.2">
      <c r="F937" s="1"/>
      <c r="G937" s="14"/>
    </row>
    <row r="938" spans="6:7" x14ac:dyDescent="0.2">
      <c r="F938" s="1"/>
      <c r="G938" s="14"/>
    </row>
    <row r="939" spans="6:7" x14ac:dyDescent="0.2">
      <c r="F939" s="1"/>
      <c r="G939" s="14"/>
    </row>
    <row r="940" spans="6:7" x14ac:dyDescent="0.2">
      <c r="F940" s="1"/>
      <c r="G940" s="14"/>
    </row>
    <row r="941" spans="6:7" x14ac:dyDescent="0.2">
      <c r="F941" s="1"/>
      <c r="G941" s="14"/>
    </row>
    <row r="942" spans="6:7" x14ac:dyDescent="0.2">
      <c r="F942" s="1"/>
      <c r="G942" s="14"/>
    </row>
    <row r="943" spans="6:7" x14ac:dyDescent="0.2">
      <c r="F943" s="1"/>
      <c r="G943" s="14"/>
    </row>
    <row r="944" spans="6:7" x14ac:dyDescent="0.2">
      <c r="F944" s="1"/>
      <c r="G944" s="14"/>
    </row>
    <row r="945" spans="6:7" x14ac:dyDescent="0.2">
      <c r="F945" s="1"/>
      <c r="G945" s="14"/>
    </row>
    <row r="946" spans="6:7" x14ac:dyDescent="0.2">
      <c r="F946" s="1"/>
      <c r="G946" s="14"/>
    </row>
    <row r="947" spans="6:7" x14ac:dyDescent="0.2">
      <c r="F947" s="1"/>
      <c r="G947" s="14"/>
    </row>
    <row r="948" spans="6:7" x14ac:dyDescent="0.2">
      <c r="F948" s="1"/>
      <c r="G948" s="14"/>
    </row>
    <row r="949" spans="6:7" x14ac:dyDescent="0.2">
      <c r="F949" s="1"/>
      <c r="G949" s="14"/>
    </row>
    <row r="950" spans="6:7" x14ac:dyDescent="0.2">
      <c r="F950" s="1"/>
      <c r="G950" s="14"/>
    </row>
    <row r="951" spans="6:7" x14ac:dyDescent="0.2">
      <c r="F951" s="1"/>
      <c r="G951" s="14"/>
    </row>
    <row r="952" spans="6:7" x14ac:dyDescent="0.2">
      <c r="F952" s="1"/>
      <c r="G952" s="14"/>
    </row>
    <row r="953" spans="6:7" x14ac:dyDescent="0.2">
      <c r="F953" s="1"/>
      <c r="G953" s="14"/>
    </row>
    <row r="954" spans="6:7" x14ac:dyDescent="0.2">
      <c r="F954" s="1"/>
      <c r="G954" s="14"/>
    </row>
    <row r="955" spans="6:7" x14ac:dyDescent="0.2">
      <c r="F955" s="1"/>
      <c r="G955" s="14"/>
    </row>
    <row r="956" spans="6:7" x14ac:dyDescent="0.2">
      <c r="F956" s="1"/>
      <c r="G956" s="14"/>
    </row>
    <row r="957" spans="6:7" x14ac:dyDescent="0.2">
      <c r="F957" s="1"/>
      <c r="G957" s="14"/>
    </row>
    <row r="958" spans="6:7" x14ac:dyDescent="0.2">
      <c r="F958" s="1"/>
      <c r="G958" s="14"/>
    </row>
    <row r="959" spans="6:7" x14ac:dyDescent="0.2">
      <c r="F959" s="1"/>
      <c r="G959" s="14"/>
    </row>
    <row r="960" spans="6:7" x14ac:dyDescent="0.2">
      <c r="F960" s="1"/>
      <c r="G960" s="14"/>
    </row>
    <row r="961" spans="6:7" x14ac:dyDescent="0.2">
      <c r="F961" s="1"/>
      <c r="G961" s="14"/>
    </row>
    <row r="962" spans="6:7" x14ac:dyDescent="0.2">
      <c r="F962" s="1"/>
      <c r="G962" s="14"/>
    </row>
    <row r="963" spans="6:7" x14ac:dyDescent="0.2">
      <c r="F963" s="1"/>
      <c r="G963" s="14"/>
    </row>
    <row r="964" spans="6:7" x14ac:dyDescent="0.2">
      <c r="F964" s="1"/>
      <c r="G964" s="14"/>
    </row>
    <row r="965" spans="6:7" x14ac:dyDescent="0.2">
      <c r="F965" s="1"/>
      <c r="G965" s="14"/>
    </row>
    <row r="966" spans="6:7" x14ac:dyDescent="0.2">
      <c r="F966" s="1"/>
      <c r="G966" s="14"/>
    </row>
    <row r="967" spans="6:7" x14ac:dyDescent="0.2">
      <c r="F967" s="1"/>
      <c r="G967" s="14"/>
    </row>
    <row r="968" spans="6:7" x14ac:dyDescent="0.2">
      <c r="F968" s="1"/>
      <c r="G968" s="14"/>
    </row>
    <row r="969" spans="6:7" x14ac:dyDescent="0.2">
      <c r="F969" s="1"/>
      <c r="G969" s="14"/>
    </row>
    <row r="970" spans="6:7" x14ac:dyDescent="0.2">
      <c r="F970" s="1"/>
      <c r="G970" s="14"/>
    </row>
    <row r="971" spans="6:7" x14ac:dyDescent="0.2">
      <c r="F971" s="1"/>
      <c r="G971" s="14"/>
    </row>
    <row r="972" spans="6:7" x14ac:dyDescent="0.2">
      <c r="F972" s="1"/>
      <c r="G972" s="14"/>
    </row>
    <row r="973" spans="6:7" x14ac:dyDescent="0.2">
      <c r="F973" s="1"/>
      <c r="G973" s="14"/>
    </row>
    <row r="974" spans="6:7" x14ac:dyDescent="0.2">
      <c r="F974" s="1"/>
      <c r="G974" s="14"/>
    </row>
    <row r="975" spans="6:7" x14ac:dyDescent="0.2">
      <c r="F975" s="1"/>
      <c r="G975" s="14"/>
    </row>
    <row r="976" spans="6:7" x14ac:dyDescent="0.2">
      <c r="F976" s="1"/>
      <c r="G976" s="14"/>
    </row>
    <row r="977" spans="6:7" x14ac:dyDescent="0.2">
      <c r="F977" s="1"/>
      <c r="G977" s="14"/>
    </row>
    <row r="978" spans="6:7" x14ac:dyDescent="0.2">
      <c r="F978" s="1"/>
      <c r="G978" s="14"/>
    </row>
    <row r="979" spans="6:7" x14ac:dyDescent="0.2">
      <c r="F979" s="1"/>
      <c r="G979" s="14"/>
    </row>
    <row r="980" spans="6:7" x14ac:dyDescent="0.2">
      <c r="F980" s="1"/>
      <c r="G980" s="14"/>
    </row>
    <row r="981" spans="6:7" x14ac:dyDescent="0.2">
      <c r="F981" s="1"/>
      <c r="G981" s="14"/>
    </row>
    <row r="982" spans="6:7" x14ac:dyDescent="0.2">
      <c r="F982" s="1"/>
      <c r="G982" s="14"/>
    </row>
    <row r="983" spans="6:7" x14ac:dyDescent="0.2">
      <c r="F983" s="1"/>
      <c r="G983" s="14"/>
    </row>
    <row r="984" spans="6:7" x14ac:dyDescent="0.2">
      <c r="F984" s="1"/>
      <c r="G984" s="14"/>
    </row>
    <row r="985" spans="6:7" x14ac:dyDescent="0.2">
      <c r="F985" s="1"/>
      <c r="G985" s="14"/>
    </row>
    <row r="986" spans="6:7" x14ac:dyDescent="0.2">
      <c r="F986" s="1"/>
      <c r="G986" s="14"/>
    </row>
    <row r="987" spans="6:7" x14ac:dyDescent="0.2">
      <c r="F987" s="1"/>
      <c r="G987" s="14"/>
    </row>
    <row r="988" spans="6:7" x14ac:dyDescent="0.2">
      <c r="F988" s="1"/>
      <c r="G988" s="14"/>
    </row>
    <row r="989" spans="6:7" x14ac:dyDescent="0.2">
      <c r="F989" s="1"/>
      <c r="G989" s="14"/>
    </row>
    <row r="990" spans="6:7" x14ac:dyDescent="0.2">
      <c r="F990" s="1"/>
      <c r="G990" s="14"/>
    </row>
    <row r="991" spans="6:7" x14ac:dyDescent="0.2">
      <c r="F991" s="1"/>
      <c r="G991" s="14"/>
    </row>
    <row r="992" spans="6:7" x14ac:dyDescent="0.2">
      <c r="F992" s="1"/>
      <c r="G992" s="14"/>
    </row>
    <row r="993" spans="6:7" x14ac:dyDescent="0.2">
      <c r="F993" s="1"/>
      <c r="G993" s="14"/>
    </row>
    <row r="994" spans="6:7" x14ac:dyDescent="0.2">
      <c r="F994" s="1"/>
      <c r="G994" s="14"/>
    </row>
    <row r="995" spans="6:7" x14ac:dyDescent="0.2">
      <c r="F995" s="1"/>
      <c r="G995" s="14"/>
    </row>
    <row r="996" spans="6:7" x14ac:dyDescent="0.2">
      <c r="F996" s="1"/>
      <c r="G996" s="14"/>
    </row>
    <row r="997" spans="6:7" x14ac:dyDescent="0.2">
      <c r="F997" s="1"/>
      <c r="G997" s="14"/>
    </row>
    <row r="998" spans="6:7" x14ac:dyDescent="0.2">
      <c r="F998" s="1"/>
      <c r="G998" s="14"/>
    </row>
    <row r="999" spans="6:7" x14ac:dyDescent="0.2">
      <c r="F999" s="1"/>
      <c r="G999" s="14"/>
    </row>
    <row r="1000" spans="6:7" x14ac:dyDescent="0.2">
      <c r="F1000" s="1"/>
      <c r="G1000" s="14"/>
    </row>
    <row r="1001" spans="6:7" x14ac:dyDescent="0.2">
      <c r="F1001" s="1"/>
      <c r="G1001" s="14"/>
    </row>
    <row r="1002" spans="6:7" x14ac:dyDescent="0.2">
      <c r="F1002" s="1"/>
      <c r="G1002" s="14"/>
    </row>
    <row r="1003" spans="6:7" x14ac:dyDescent="0.2">
      <c r="F1003" s="1"/>
      <c r="G1003" s="14"/>
    </row>
    <row r="1004" spans="6:7" x14ac:dyDescent="0.2">
      <c r="F1004" s="1"/>
      <c r="G1004" s="14"/>
    </row>
    <row r="1005" spans="6:7" x14ac:dyDescent="0.2">
      <c r="F1005" s="1"/>
      <c r="G1005" s="14"/>
    </row>
    <row r="1006" spans="6:7" x14ac:dyDescent="0.2">
      <c r="F1006" s="1"/>
      <c r="G1006" s="14"/>
    </row>
    <row r="1007" spans="6:7" x14ac:dyDescent="0.2">
      <c r="F1007" s="1"/>
      <c r="G1007" s="14"/>
    </row>
    <row r="1008" spans="6:7" x14ac:dyDescent="0.2">
      <c r="F1008" s="1"/>
      <c r="G1008" s="14"/>
    </row>
    <row r="1009" spans="6:7" x14ac:dyDescent="0.2">
      <c r="F1009" s="1"/>
      <c r="G1009" s="14"/>
    </row>
    <row r="1010" spans="6:7" x14ac:dyDescent="0.2">
      <c r="F1010" s="1"/>
      <c r="G1010" s="14"/>
    </row>
    <row r="1011" spans="6:7" x14ac:dyDescent="0.2">
      <c r="F1011" s="1"/>
      <c r="G1011" s="14"/>
    </row>
    <row r="1012" spans="6:7" x14ac:dyDescent="0.2">
      <c r="F1012" s="1"/>
      <c r="G1012" s="14"/>
    </row>
    <row r="1013" spans="6:7" x14ac:dyDescent="0.2">
      <c r="F1013" s="1"/>
      <c r="G1013" s="14"/>
    </row>
    <row r="1014" spans="6:7" x14ac:dyDescent="0.2">
      <c r="F1014" s="1"/>
      <c r="G1014" s="14"/>
    </row>
    <row r="1015" spans="6:7" x14ac:dyDescent="0.2">
      <c r="F1015" s="1"/>
      <c r="G1015" s="14"/>
    </row>
    <row r="1016" spans="6:7" x14ac:dyDescent="0.2">
      <c r="F1016" s="1"/>
      <c r="G1016" s="14"/>
    </row>
    <row r="1017" spans="6:7" x14ac:dyDescent="0.2">
      <c r="F1017" s="1"/>
      <c r="G1017" s="14"/>
    </row>
    <row r="1018" spans="6:7" x14ac:dyDescent="0.2">
      <c r="F1018" s="1"/>
      <c r="G1018" s="14"/>
    </row>
    <row r="1019" spans="6:7" x14ac:dyDescent="0.2">
      <c r="F1019" s="1"/>
      <c r="G1019" s="14"/>
    </row>
    <row r="1020" spans="6:7" x14ac:dyDescent="0.2">
      <c r="F1020" s="1"/>
      <c r="G1020" s="14"/>
    </row>
    <row r="1021" spans="6:7" x14ac:dyDescent="0.2">
      <c r="F1021" s="1"/>
      <c r="G1021" s="14"/>
    </row>
    <row r="1022" spans="6:7" x14ac:dyDescent="0.2">
      <c r="F1022" s="1"/>
      <c r="G1022" s="14"/>
    </row>
    <row r="1023" spans="6:7" x14ac:dyDescent="0.2">
      <c r="F1023" s="1"/>
      <c r="G1023" s="14"/>
    </row>
    <row r="1024" spans="6:7" x14ac:dyDescent="0.2">
      <c r="F1024" s="1"/>
      <c r="G1024" s="14"/>
    </row>
    <row r="1025" spans="6:7" x14ac:dyDescent="0.2">
      <c r="F1025" s="1"/>
      <c r="G1025" s="14"/>
    </row>
    <row r="1026" spans="6:7" x14ac:dyDescent="0.2">
      <c r="F1026" s="1"/>
      <c r="G1026" s="14"/>
    </row>
    <row r="1027" spans="6:7" x14ac:dyDescent="0.2">
      <c r="F1027" s="1"/>
      <c r="G1027" s="14"/>
    </row>
    <row r="1028" spans="6:7" x14ac:dyDescent="0.2">
      <c r="F1028" s="1"/>
      <c r="G1028" s="14"/>
    </row>
    <row r="1029" spans="6:7" x14ac:dyDescent="0.2">
      <c r="F1029" s="1"/>
      <c r="G1029" s="14"/>
    </row>
    <row r="1030" spans="6:7" x14ac:dyDescent="0.2">
      <c r="F1030" s="1"/>
      <c r="G1030" s="14"/>
    </row>
    <row r="1031" spans="6:7" x14ac:dyDescent="0.2">
      <c r="F1031" s="1"/>
      <c r="G1031" s="14"/>
    </row>
    <row r="1032" spans="6:7" x14ac:dyDescent="0.2">
      <c r="F1032" s="1"/>
      <c r="G1032" s="14"/>
    </row>
    <row r="1033" spans="6:7" x14ac:dyDescent="0.2">
      <c r="F1033" s="1"/>
      <c r="G1033" s="14"/>
    </row>
    <row r="1034" spans="6:7" x14ac:dyDescent="0.2">
      <c r="F1034" s="1"/>
      <c r="G1034" s="14"/>
    </row>
    <row r="1035" spans="6:7" x14ac:dyDescent="0.2">
      <c r="F1035" s="1"/>
      <c r="G1035" s="14"/>
    </row>
    <row r="1036" spans="6:7" x14ac:dyDescent="0.2">
      <c r="F1036" s="1"/>
      <c r="G1036" s="14"/>
    </row>
    <row r="1037" spans="6:7" x14ac:dyDescent="0.2">
      <c r="F1037" s="1"/>
      <c r="G1037" s="14"/>
    </row>
    <row r="1038" spans="6:7" x14ac:dyDescent="0.2">
      <c r="F1038" s="1"/>
      <c r="G1038" s="14"/>
    </row>
    <row r="1039" spans="6:7" x14ac:dyDescent="0.2">
      <c r="F1039" s="1"/>
      <c r="G1039" s="14"/>
    </row>
    <row r="1040" spans="6:7" x14ac:dyDescent="0.2">
      <c r="F1040" s="1"/>
      <c r="G1040" s="14"/>
    </row>
    <row r="1041" spans="6:7" x14ac:dyDescent="0.2">
      <c r="F1041" s="1"/>
      <c r="G1041" s="14"/>
    </row>
    <row r="1042" spans="6:7" x14ac:dyDescent="0.2">
      <c r="F1042" s="1"/>
      <c r="G1042" s="14"/>
    </row>
    <row r="1043" spans="6:7" x14ac:dyDescent="0.2">
      <c r="F1043" s="1"/>
      <c r="G1043" s="14"/>
    </row>
    <row r="1044" spans="6:7" x14ac:dyDescent="0.2">
      <c r="F1044" s="1"/>
      <c r="G1044" s="14"/>
    </row>
    <row r="1045" spans="6:7" x14ac:dyDescent="0.2">
      <c r="F1045" s="1"/>
      <c r="G1045" s="14"/>
    </row>
    <row r="1046" spans="6:7" x14ac:dyDescent="0.2">
      <c r="F1046" s="1"/>
      <c r="G1046" s="14"/>
    </row>
    <row r="1047" spans="6:7" x14ac:dyDescent="0.2">
      <c r="F1047" s="1"/>
      <c r="G1047" s="14"/>
    </row>
    <row r="1048" spans="6:7" x14ac:dyDescent="0.2">
      <c r="F1048" s="1"/>
      <c r="G1048" s="14"/>
    </row>
    <row r="1049" spans="6:7" x14ac:dyDescent="0.2">
      <c r="F1049" s="1"/>
      <c r="G1049" s="14"/>
    </row>
    <row r="1050" spans="6:7" x14ac:dyDescent="0.2">
      <c r="F1050" s="1"/>
      <c r="G1050" s="14"/>
    </row>
    <row r="1051" spans="6:7" x14ac:dyDescent="0.2">
      <c r="F1051" s="1"/>
      <c r="G1051" s="14"/>
    </row>
    <row r="1052" spans="6:7" x14ac:dyDescent="0.2">
      <c r="F1052" s="1"/>
      <c r="G1052" s="14"/>
    </row>
    <row r="1053" spans="6:7" x14ac:dyDescent="0.2">
      <c r="F1053" s="1"/>
      <c r="G1053" s="14"/>
    </row>
    <row r="1054" spans="6:7" x14ac:dyDescent="0.2">
      <c r="F1054" s="1"/>
      <c r="G1054" s="14"/>
    </row>
    <row r="1055" spans="6:7" x14ac:dyDescent="0.2">
      <c r="F1055" s="1"/>
      <c r="G1055" s="14"/>
    </row>
    <row r="1056" spans="6:7" x14ac:dyDescent="0.2">
      <c r="F1056" s="1"/>
      <c r="G1056" s="14"/>
    </row>
    <row r="1057" spans="6:7" x14ac:dyDescent="0.2">
      <c r="F1057" s="1"/>
      <c r="G1057" s="14"/>
    </row>
    <row r="1058" spans="6:7" x14ac:dyDescent="0.2">
      <c r="F1058" s="1"/>
      <c r="G1058" s="14"/>
    </row>
    <row r="1059" spans="6:7" x14ac:dyDescent="0.2">
      <c r="F1059" s="1"/>
      <c r="G1059" s="14"/>
    </row>
    <row r="1060" spans="6:7" x14ac:dyDescent="0.2">
      <c r="F1060" s="1"/>
      <c r="G1060" s="14"/>
    </row>
    <row r="1061" spans="6:7" x14ac:dyDescent="0.2">
      <c r="F1061" s="1"/>
      <c r="G1061" s="14"/>
    </row>
    <row r="1062" spans="6:7" x14ac:dyDescent="0.2">
      <c r="F1062" s="1"/>
      <c r="G1062" s="14"/>
    </row>
    <row r="1063" spans="6:7" x14ac:dyDescent="0.2">
      <c r="F1063" s="1"/>
      <c r="G1063" s="14"/>
    </row>
    <row r="1064" spans="6:7" x14ac:dyDescent="0.2">
      <c r="F1064" s="1"/>
      <c r="G1064" s="14"/>
    </row>
    <row r="1065" spans="6:7" x14ac:dyDescent="0.2">
      <c r="F1065" s="1"/>
      <c r="G1065" s="14"/>
    </row>
    <row r="1066" spans="6:7" x14ac:dyDescent="0.2">
      <c r="F1066" s="1"/>
      <c r="G1066" s="14"/>
    </row>
    <row r="1067" spans="6:7" x14ac:dyDescent="0.2">
      <c r="F1067" s="1"/>
      <c r="G1067" s="14"/>
    </row>
    <row r="1068" spans="6:7" x14ac:dyDescent="0.2">
      <c r="F1068" s="1"/>
      <c r="G1068" s="14"/>
    </row>
    <row r="1069" spans="6:7" x14ac:dyDescent="0.2">
      <c r="F1069" s="1"/>
      <c r="G1069" s="14"/>
    </row>
    <row r="1070" spans="6:7" x14ac:dyDescent="0.2">
      <c r="F1070" s="1"/>
      <c r="G1070" s="14"/>
    </row>
    <row r="1071" spans="6:7" x14ac:dyDescent="0.2">
      <c r="F1071" s="1"/>
      <c r="G1071" s="14"/>
    </row>
    <row r="1072" spans="6:7" x14ac:dyDescent="0.2">
      <c r="F1072" s="1"/>
      <c r="G1072" s="14"/>
    </row>
    <row r="1073" spans="6:7" x14ac:dyDescent="0.2">
      <c r="F1073" s="1"/>
      <c r="G1073" s="14"/>
    </row>
    <row r="1074" spans="6:7" x14ac:dyDescent="0.2">
      <c r="F1074" s="1"/>
      <c r="G1074" s="14"/>
    </row>
    <row r="1075" spans="6:7" x14ac:dyDescent="0.2">
      <c r="F1075" s="1"/>
      <c r="G1075" s="14"/>
    </row>
    <row r="1076" spans="6:7" x14ac:dyDescent="0.2">
      <c r="F1076" s="1"/>
      <c r="G1076" s="14"/>
    </row>
    <row r="1077" spans="6:7" x14ac:dyDescent="0.2">
      <c r="F1077" s="1"/>
      <c r="G1077" s="14"/>
    </row>
    <row r="1078" spans="6:7" x14ac:dyDescent="0.2">
      <c r="F1078" s="1"/>
      <c r="G1078" s="14"/>
    </row>
    <row r="1079" spans="6:7" x14ac:dyDescent="0.2">
      <c r="F1079" s="1"/>
      <c r="G1079" s="14"/>
    </row>
    <row r="1080" spans="6:7" x14ac:dyDescent="0.2">
      <c r="F1080" s="1"/>
      <c r="G1080" s="14"/>
    </row>
    <row r="1081" spans="6:7" x14ac:dyDescent="0.2">
      <c r="F1081" s="1"/>
      <c r="G1081" s="14"/>
    </row>
    <row r="1082" spans="6:7" x14ac:dyDescent="0.2">
      <c r="F1082" s="1"/>
      <c r="G1082" s="14"/>
    </row>
    <row r="1083" spans="6:7" x14ac:dyDescent="0.2">
      <c r="F1083" s="1"/>
      <c r="G1083" s="14"/>
    </row>
    <row r="1084" spans="6:7" x14ac:dyDescent="0.2">
      <c r="F1084" s="1"/>
      <c r="G1084" s="14"/>
    </row>
    <row r="1085" spans="6:7" x14ac:dyDescent="0.2">
      <c r="F1085" s="1"/>
      <c r="G1085" s="14"/>
    </row>
    <row r="1086" spans="6:7" x14ac:dyDescent="0.2">
      <c r="F1086" s="1"/>
      <c r="G1086" s="14"/>
    </row>
    <row r="1087" spans="6:7" x14ac:dyDescent="0.2">
      <c r="F1087" s="1"/>
      <c r="G1087" s="14"/>
    </row>
    <row r="1088" spans="6:7" x14ac:dyDescent="0.2">
      <c r="F1088" s="1"/>
      <c r="G1088" s="14"/>
    </row>
    <row r="1089" spans="6:7" x14ac:dyDescent="0.2">
      <c r="F1089" s="1"/>
      <c r="G1089" s="14"/>
    </row>
    <row r="1090" spans="6:7" x14ac:dyDescent="0.2">
      <c r="F1090" s="1"/>
      <c r="G1090" s="14"/>
    </row>
    <row r="1091" spans="6:7" x14ac:dyDescent="0.2">
      <c r="F1091" s="1"/>
      <c r="G1091" s="14"/>
    </row>
    <row r="1092" spans="6:7" x14ac:dyDescent="0.2">
      <c r="F1092" s="1"/>
      <c r="G1092" s="14"/>
    </row>
    <row r="1093" spans="6:7" x14ac:dyDescent="0.2">
      <c r="F1093" s="1"/>
      <c r="G1093" s="14"/>
    </row>
    <row r="1094" spans="6:7" x14ac:dyDescent="0.2">
      <c r="F1094" s="1"/>
      <c r="G1094" s="14"/>
    </row>
    <row r="1095" spans="6:7" x14ac:dyDescent="0.2">
      <c r="F1095" s="1"/>
      <c r="G1095" s="14"/>
    </row>
    <row r="1096" spans="6:7" x14ac:dyDescent="0.2">
      <c r="F1096" s="1"/>
      <c r="G1096" s="14"/>
    </row>
    <row r="1097" spans="6:7" x14ac:dyDescent="0.2">
      <c r="F1097" s="1"/>
      <c r="G1097" s="14"/>
    </row>
    <row r="1098" spans="6:7" x14ac:dyDescent="0.2">
      <c r="F1098" s="1"/>
      <c r="G1098" s="14"/>
    </row>
    <row r="1099" spans="6:7" x14ac:dyDescent="0.2">
      <c r="F1099" s="1"/>
      <c r="G1099" s="14"/>
    </row>
    <row r="1100" spans="6:7" x14ac:dyDescent="0.2">
      <c r="F1100" s="1"/>
      <c r="G1100" s="14"/>
    </row>
    <row r="1101" spans="6:7" x14ac:dyDescent="0.2">
      <c r="F1101" s="1"/>
      <c r="G1101" s="14"/>
    </row>
    <row r="1102" spans="6:7" x14ac:dyDescent="0.2">
      <c r="F1102" s="1"/>
      <c r="G1102" s="14"/>
    </row>
    <row r="1103" spans="6:7" x14ac:dyDescent="0.2">
      <c r="F1103" s="1"/>
      <c r="G1103" s="14"/>
    </row>
    <row r="1104" spans="6:7" x14ac:dyDescent="0.2">
      <c r="F1104" s="1"/>
      <c r="G1104" s="14"/>
    </row>
    <row r="1105" spans="6:7" x14ac:dyDescent="0.2">
      <c r="F1105" s="1"/>
      <c r="G1105" s="14"/>
    </row>
    <row r="1106" spans="6:7" x14ac:dyDescent="0.2">
      <c r="F1106" s="1"/>
      <c r="G1106" s="14"/>
    </row>
    <row r="1107" spans="6:7" x14ac:dyDescent="0.2">
      <c r="F1107" s="1"/>
      <c r="G1107" s="14"/>
    </row>
    <row r="1108" spans="6:7" x14ac:dyDescent="0.2">
      <c r="F1108" s="1"/>
      <c r="G1108" s="14"/>
    </row>
    <row r="1109" spans="6:7" x14ac:dyDescent="0.2">
      <c r="F1109" s="1"/>
      <c r="G1109" s="14"/>
    </row>
    <row r="1110" spans="6:7" x14ac:dyDescent="0.2">
      <c r="F1110" s="1"/>
      <c r="G1110" s="14"/>
    </row>
    <row r="1111" spans="6:7" x14ac:dyDescent="0.2">
      <c r="F1111" s="1"/>
      <c r="G1111" s="14"/>
    </row>
    <row r="1112" spans="6:7" x14ac:dyDescent="0.2">
      <c r="F1112" s="1"/>
      <c r="G1112" s="14"/>
    </row>
    <row r="1113" spans="6:7" x14ac:dyDescent="0.2">
      <c r="F1113" s="1"/>
      <c r="G1113" s="14"/>
    </row>
    <row r="1114" spans="6:7" x14ac:dyDescent="0.2">
      <c r="F1114" s="1"/>
      <c r="G1114" s="14"/>
    </row>
    <row r="1115" spans="6:7" x14ac:dyDescent="0.2">
      <c r="F1115" s="1"/>
      <c r="G1115" s="14"/>
    </row>
    <row r="1116" spans="6:7" x14ac:dyDescent="0.2">
      <c r="F1116" s="1"/>
      <c r="G1116" s="14"/>
    </row>
    <row r="1117" spans="6:7" x14ac:dyDescent="0.2">
      <c r="F1117" s="1"/>
      <c r="G1117" s="14"/>
    </row>
    <row r="1118" spans="6:7" x14ac:dyDescent="0.2">
      <c r="F1118" s="1"/>
      <c r="G1118" s="14"/>
    </row>
    <row r="1119" spans="6:7" x14ac:dyDescent="0.2">
      <c r="F1119" s="1"/>
      <c r="G1119" s="14"/>
    </row>
    <row r="1120" spans="6:7" x14ac:dyDescent="0.2">
      <c r="F1120" s="1"/>
      <c r="G1120" s="14"/>
    </row>
    <row r="1121" spans="6:7" x14ac:dyDescent="0.2">
      <c r="F1121" s="1"/>
      <c r="G1121" s="14"/>
    </row>
    <row r="1122" spans="6:7" x14ac:dyDescent="0.2">
      <c r="F1122" s="1"/>
      <c r="G1122" s="14"/>
    </row>
    <row r="1123" spans="6:7" x14ac:dyDescent="0.2">
      <c r="F1123" s="1"/>
      <c r="G1123" s="14"/>
    </row>
    <row r="1124" spans="6:7" x14ac:dyDescent="0.2">
      <c r="F1124" s="1"/>
      <c r="G1124" s="14"/>
    </row>
    <row r="1125" spans="6:7" x14ac:dyDescent="0.2">
      <c r="F1125" s="1"/>
      <c r="G1125" s="14"/>
    </row>
    <row r="1126" spans="6:7" x14ac:dyDescent="0.2">
      <c r="F1126" s="1"/>
      <c r="G1126" s="14"/>
    </row>
    <row r="1127" spans="6:7" x14ac:dyDescent="0.2">
      <c r="F1127" s="1"/>
      <c r="G1127" s="14"/>
    </row>
    <row r="1128" spans="6:7" x14ac:dyDescent="0.2">
      <c r="F1128" s="1"/>
      <c r="G1128" s="14"/>
    </row>
    <row r="1129" spans="6:7" x14ac:dyDescent="0.2">
      <c r="F1129" s="1"/>
      <c r="G1129" s="14"/>
    </row>
    <row r="1130" spans="6:7" x14ac:dyDescent="0.2">
      <c r="F1130" s="1"/>
      <c r="G1130" s="14"/>
    </row>
    <row r="1131" spans="6:7" x14ac:dyDescent="0.2">
      <c r="F1131" s="1"/>
      <c r="G1131" s="14"/>
    </row>
    <row r="1132" spans="6:7" x14ac:dyDescent="0.2">
      <c r="F1132" s="1"/>
      <c r="G1132" s="14"/>
    </row>
    <row r="1133" spans="6:7" x14ac:dyDescent="0.2">
      <c r="F1133" s="1"/>
      <c r="G1133" s="14"/>
    </row>
    <row r="1134" spans="6:7" x14ac:dyDescent="0.2">
      <c r="F1134" s="1"/>
      <c r="G1134" s="14"/>
    </row>
    <row r="1135" spans="6:7" x14ac:dyDescent="0.2">
      <c r="F1135" s="1"/>
      <c r="G1135" s="14"/>
    </row>
    <row r="1136" spans="6:7" x14ac:dyDescent="0.2">
      <c r="F1136" s="1"/>
      <c r="G1136" s="14"/>
    </row>
    <row r="1137" spans="6:7" x14ac:dyDescent="0.2">
      <c r="F1137" s="1"/>
      <c r="G1137" s="14"/>
    </row>
    <row r="1138" spans="6:7" x14ac:dyDescent="0.2">
      <c r="F1138" s="1"/>
      <c r="G1138" s="14"/>
    </row>
    <row r="1139" spans="6:7" x14ac:dyDescent="0.2">
      <c r="F1139" s="1"/>
      <c r="G1139" s="14"/>
    </row>
    <row r="1140" spans="6:7" x14ac:dyDescent="0.2">
      <c r="F1140" s="1"/>
      <c r="G1140" s="14"/>
    </row>
    <row r="1141" spans="6:7" x14ac:dyDescent="0.2">
      <c r="F1141" s="1"/>
      <c r="G1141" s="14"/>
    </row>
    <row r="1142" spans="6:7" x14ac:dyDescent="0.2">
      <c r="F1142" s="1"/>
      <c r="G1142" s="14"/>
    </row>
    <row r="1143" spans="6:7" x14ac:dyDescent="0.2">
      <c r="F1143" s="1"/>
      <c r="G1143" s="14"/>
    </row>
    <row r="1144" spans="6:7" x14ac:dyDescent="0.2">
      <c r="F1144" s="1"/>
      <c r="G1144" s="14"/>
    </row>
    <row r="1145" spans="6:7" x14ac:dyDescent="0.2">
      <c r="F1145" s="1"/>
      <c r="G1145" s="14"/>
    </row>
    <row r="1146" spans="6:7" x14ac:dyDescent="0.2">
      <c r="F1146" s="1"/>
      <c r="G1146" s="14"/>
    </row>
    <row r="1147" spans="6:7" x14ac:dyDescent="0.2">
      <c r="F1147" s="1"/>
      <c r="G1147" s="14"/>
    </row>
    <row r="1148" spans="6:7" x14ac:dyDescent="0.2">
      <c r="F1148" s="1"/>
      <c r="G1148" s="14"/>
    </row>
    <row r="1149" spans="6:7" x14ac:dyDescent="0.2">
      <c r="F1149" s="1"/>
      <c r="G1149" s="14"/>
    </row>
    <row r="1150" spans="6:7" x14ac:dyDescent="0.2">
      <c r="F1150" s="1"/>
      <c r="G1150" s="14"/>
    </row>
    <row r="1151" spans="6:7" x14ac:dyDescent="0.2">
      <c r="F1151" s="1"/>
      <c r="G1151" s="14"/>
    </row>
    <row r="1152" spans="6:7" x14ac:dyDescent="0.2">
      <c r="F1152" s="1"/>
      <c r="G1152" s="14"/>
    </row>
    <row r="1153" spans="6:7" x14ac:dyDescent="0.2">
      <c r="F1153" s="1"/>
      <c r="G1153" s="14"/>
    </row>
    <row r="1154" spans="6:7" x14ac:dyDescent="0.2">
      <c r="F1154" s="1"/>
      <c r="G1154" s="14"/>
    </row>
    <row r="1155" spans="6:7" x14ac:dyDescent="0.2">
      <c r="F1155" s="1"/>
      <c r="G1155" s="14"/>
    </row>
    <row r="1156" spans="6:7" x14ac:dyDescent="0.2">
      <c r="F1156" s="1"/>
      <c r="G1156" s="14"/>
    </row>
    <row r="1157" spans="6:7" x14ac:dyDescent="0.2">
      <c r="F1157" s="1"/>
      <c r="G1157" s="14"/>
    </row>
    <row r="1158" spans="6:7" x14ac:dyDescent="0.2">
      <c r="F1158" s="1"/>
      <c r="G1158" s="14"/>
    </row>
    <row r="1159" spans="6:7" x14ac:dyDescent="0.2">
      <c r="F1159" s="1"/>
      <c r="G1159" s="14"/>
    </row>
    <row r="1160" spans="6:7" x14ac:dyDescent="0.2">
      <c r="F1160" s="1"/>
      <c r="G1160" s="14"/>
    </row>
    <row r="1161" spans="6:7" x14ac:dyDescent="0.2">
      <c r="F1161" s="1"/>
      <c r="G1161" s="14"/>
    </row>
    <row r="1162" spans="6:7" x14ac:dyDescent="0.2">
      <c r="F1162" s="1"/>
      <c r="G1162" s="14"/>
    </row>
    <row r="1163" spans="6:7" x14ac:dyDescent="0.2">
      <c r="F1163" s="1"/>
      <c r="G1163" s="14"/>
    </row>
    <row r="1164" spans="6:7" x14ac:dyDescent="0.2">
      <c r="F1164" s="1"/>
      <c r="G1164" s="14"/>
    </row>
    <row r="1165" spans="6:7" x14ac:dyDescent="0.2">
      <c r="F1165" s="1"/>
      <c r="G1165" s="14"/>
    </row>
    <row r="1166" spans="6:7" x14ac:dyDescent="0.2">
      <c r="F1166" s="1"/>
      <c r="G1166" s="14"/>
    </row>
    <row r="1167" spans="6:7" x14ac:dyDescent="0.2">
      <c r="F1167" s="1"/>
      <c r="G1167" s="14"/>
    </row>
    <row r="1168" spans="6:7" x14ac:dyDescent="0.2">
      <c r="F1168" s="1"/>
      <c r="G1168" s="14"/>
    </row>
    <row r="1169" spans="6:7" x14ac:dyDescent="0.2">
      <c r="F1169" s="1"/>
      <c r="G1169" s="14"/>
    </row>
    <row r="1170" spans="6:7" x14ac:dyDescent="0.2">
      <c r="F1170" s="1"/>
      <c r="G1170" s="14"/>
    </row>
    <row r="1171" spans="6:7" x14ac:dyDescent="0.2">
      <c r="F1171" s="1"/>
      <c r="G1171" s="14"/>
    </row>
    <row r="1172" spans="6:7" x14ac:dyDescent="0.2">
      <c r="F1172" s="1"/>
      <c r="G1172" s="14"/>
    </row>
    <row r="1173" spans="6:7" x14ac:dyDescent="0.2">
      <c r="F1173" s="1"/>
      <c r="G1173" s="14"/>
    </row>
    <row r="1174" spans="6:7" x14ac:dyDescent="0.2">
      <c r="F1174" s="1"/>
      <c r="G1174" s="14"/>
    </row>
    <row r="1175" spans="6:7" x14ac:dyDescent="0.2">
      <c r="F1175" s="1"/>
      <c r="G1175" s="14"/>
    </row>
    <row r="1176" spans="6:7" x14ac:dyDescent="0.2">
      <c r="F1176" s="1"/>
      <c r="G1176" s="14"/>
    </row>
    <row r="1177" spans="6:7" x14ac:dyDescent="0.2">
      <c r="F1177" s="1"/>
      <c r="G1177" s="14"/>
    </row>
    <row r="1178" spans="6:7" x14ac:dyDescent="0.2">
      <c r="F1178" s="1"/>
      <c r="G1178" s="14"/>
    </row>
    <row r="1179" spans="6:7" x14ac:dyDescent="0.2">
      <c r="F1179" s="1"/>
      <c r="G1179" s="14"/>
    </row>
    <row r="1180" spans="6:7" x14ac:dyDescent="0.2">
      <c r="F1180" s="1"/>
      <c r="G1180" s="14"/>
    </row>
    <row r="1181" spans="6:7" x14ac:dyDescent="0.2">
      <c r="F1181" s="1"/>
      <c r="G1181" s="14"/>
    </row>
    <row r="1182" spans="6:7" x14ac:dyDescent="0.2">
      <c r="F1182" s="1"/>
      <c r="G1182" s="14"/>
    </row>
    <row r="1183" spans="6:7" x14ac:dyDescent="0.2">
      <c r="F1183" s="1"/>
      <c r="G1183" s="14"/>
    </row>
    <row r="1184" spans="6:7" x14ac:dyDescent="0.2">
      <c r="F1184" s="1"/>
      <c r="G1184" s="14"/>
    </row>
    <row r="1185" spans="6:7" x14ac:dyDescent="0.2">
      <c r="F1185" s="1"/>
      <c r="G1185" s="14"/>
    </row>
    <row r="1186" spans="6:7" x14ac:dyDescent="0.2">
      <c r="F1186" s="1"/>
      <c r="G1186" s="14"/>
    </row>
    <row r="1187" spans="6:7" x14ac:dyDescent="0.2">
      <c r="F1187" s="1"/>
      <c r="G1187" s="14"/>
    </row>
    <row r="1188" spans="6:7" x14ac:dyDescent="0.2">
      <c r="F1188" s="1"/>
      <c r="G1188" s="14"/>
    </row>
    <row r="1189" spans="6:7" x14ac:dyDescent="0.2">
      <c r="F1189" s="1"/>
      <c r="G1189" s="14"/>
    </row>
    <row r="1190" spans="6:7" x14ac:dyDescent="0.2">
      <c r="F1190" s="1"/>
      <c r="G1190" s="14"/>
    </row>
    <row r="1191" spans="6:7" x14ac:dyDescent="0.2">
      <c r="F1191" s="1"/>
      <c r="G1191" s="14"/>
    </row>
    <row r="1192" spans="6:7" x14ac:dyDescent="0.2">
      <c r="F1192" s="1"/>
      <c r="G1192" s="14"/>
    </row>
    <row r="1193" spans="6:7" x14ac:dyDescent="0.2">
      <c r="F1193" s="1"/>
      <c r="G1193" s="14"/>
    </row>
    <row r="1194" spans="6:7" x14ac:dyDescent="0.2">
      <c r="F1194" s="1"/>
      <c r="G1194" s="14"/>
    </row>
    <row r="1195" spans="6:7" x14ac:dyDescent="0.2">
      <c r="F1195" s="1"/>
      <c r="G1195" s="14"/>
    </row>
    <row r="1196" spans="6:7" x14ac:dyDescent="0.2">
      <c r="F1196" s="1"/>
      <c r="G1196" s="14"/>
    </row>
    <row r="1197" spans="6:7" x14ac:dyDescent="0.2">
      <c r="F1197" s="1"/>
      <c r="G1197" s="14"/>
    </row>
    <row r="1198" spans="6:7" x14ac:dyDescent="0.2">
      <c r="F1198" s="1"/>
      <c r="G1198" s="14"/>
    </row>
    <row r="1199" spans="6:7" x14ac:dyDescent="0.2">
      <c r="F1199" s="1"/>
      <c r="G1199" s="14"/>
    </row>
    <row r="1200" spans="6:7" x14ac:dyDescent="0.2">
      <c r="F1200" s="1"/>
      <c r="G1200" s="14"/>
    </row>
    <row r="1201" spans="6:7" x14ac:dyDescent="0.2">
      <c r="F1201" s="1"/>
      <c r="G1201" s="14"/>
    </row>
    <row r="1202" spans="6:7" x14ac:dyDescent="0.2">
      <c r="F1202" s="1"/>
      <c r="G1202" s="14"/>
    </row>
    <row r="1203" spans="6:7" x14ac:dyDescent="0.2">
      <c r="F1203" s="1"/>
      <c r="G1203" s="14"/>
    </row>
    <row r="1204" spans="6:7" x14ac:dyDescent="0.2">
      <c r="F1204" s="1"/>
      <c r="G1204" s="14"/>
    </row>
    <row r="1205" spans="6:7" x14ac:dyDescent="0.2">
      <c r="F1205" s="1"/>
      <c r="G1205" s="14"/>
    </row>
    <row r="1206" spans="6:7" x14ac:dyDescent="0.2">
      <c r="F1206" s="1"/>
      <c r="G1206" s="14"/>
    </row>
    <row r="1207" spans="6:7" x14ac:dyDescent="0.2">
      <c r="F1207" s="1"/>
      <c r="G1207" s="14"/>
    </row>
    <row r="1208" spans="6:7" x14ac:dyDescent="0.2">
      <c r="F1208" s="1"/>
      <c r="G1208" s="14"/>
    </row>
    <row r="1209" spans="6:7" x14ac:dyDescent="0.2">
      <c r="F1209" s="1"/>
      <c r="G1209" s="14"/>
    </row>
    <row r="1210" spans="6:7" x14ac:dyDescent="0.2">
      <c r="F1210" s="1"/>
      <c r="G1210" s="14"/>
    </row>
    <row r="1211" spans="6:7" x14ac:dyDescent="0.2">
      <c r="F1211" s="1"/>
      <c r="G1211" s="14"/>
    </row>
    <row r="1212" spans="6:7" x14ac:dyDescent="0.2">
      <c r="F1212" s="1"/>
      <c r="G1212" s="14"/>
    </row>
    <row r="1213" spans="6:7" x14ac:dyDescent="0.2">
      <c r="F1213" s="1"/>
      <c r="G1213" s="14"/>
    </row>
    <row r="1214" spans="6:7" x14ac:dyDescent="0.2">
      <c r="F1214" s="1"/>
      <c r="G1214" s="14"/>
    </row>
    <row r="1215" spans="6:7" x14ac:dyDescent="0.2">
      <c r="F1215" s="1"/>
      <c r="G1215" s="14"/>
    </row>
    <row r="1216" spans="6:7" x14ac:dyDescent="0.2">
      <c r="F1216" s="1"/>
      <c r="G1216" s="14"/>
    </row>
    <row r="1217" spans="6:7" x14ac:dyDescent="0.2">
      <c r="F1217" s="1"/>
      <c r="G1217" s="14"/>
    </row>
    <row r="1218" spans="6:7" x14ac:dyDescent="0.2">
      <c r="F1218" s="1"/>
      <c r="G1218" s="14"/>
    </row>
    <row r="1219" spans="6:7" x14ac:dyDescent="0.2">
      <c r="F1219" s="1"/>
      <c r="G1219" s="14"/>
    </row>
    <row r="1220" spans="6:7" x14ac:dyDescent="0.2">
      <c r="F1220" s="1"/>
      <c r="G1220" s="14"/>
    </row>
    <row r="1221" spans="6:7" x14ac:dyDescent="0.2">
      <c r="F1221" s="1"/>
      <c r="G1221" s="14"/>
    </row>
    <row r="1222" spans="6:7" x14ac:dyDescent="0.2">
      <c r="F1222" s="1"/>
      <c r="G1222" s="14"/>
    </row>
    <row r="1223" spans="6:7" x14ac:dyDescent="0.2">
      <c r="F1223" s="1"/>
      <c r="G1223" s="14"/>
    </row>
    <row r="1224" spans="6:7" x14ac:dyDescent="0.2">
      <c r="F1224" s="1"/>
      <c r="G1224" s="14"/>
    </row>
    <row r="1225" spans="6:7" x14ac:dyDescent="0.2">
      <c r="F1225" s="1"/>
      <c r="G1225" s="14"/>
    </row>
    <row r="1226" spans="6:7" x14ac:dyDescent="0.2">
      <c r="F1226" s="1"/>
      <c r="G1226" s="14"/>
    </row>
    <row r="1227" spans="6:7" x14ac:dyDescent="0.2">
      <c r="F1227" s="1"/>
      <c r="G1227" s="14"/>
    </row>
    <row r="1228" spans="6:7" x14ac:dyDescent="0.2">
      <c r="F1228" s="1"/>
      <c r="G1228" s="14"/>
    </row>
    <row r="1229" spans="6:7" x14ac:dyDescent="0.2">
      <c r="F1229" s="1"/>
      <c r="G1229" s="14"/>
    </row>
    <row r="1230" spans="6:7" x14ac:dyDescent="0.2">
      <c r="F1230" s="1"/>
      <c r="G1230" s="14"/>
    </row>
    <row r="1231" spans="6:7" x14ac:dyDescent="0.2">
      <c r="F1231" s="1"/>
      <c r="G1231" s="14"/>
    </row>
    <row r="1232" spans="6:7" x14ac:dyDescent="0.2">
      <c r="F1232" s="1"/>
      <c r="G1232" s="14"/>
    </row>
    <row r="1233" spans="6:7" x14ac:dyDescent="0.2">
      <c r="F1233" s="1"/>
      <c r="G1233" s="14"/>
    </row>
    <row r="1234" spans="6:7" x14ac:dyDescent="0.2">
      <c r="F1234" s="1"/>
      <c r="G1234" s="14"/>
    </row>
    <row r="1235" spans="6:7" x14ac:dyDescent="0.2">
      <c r="F1235" s="1"/>
      <c r="G1235" s="14"/>
    </row>
    <row r="1236" spans="6:7" x14ac:dyDescent="0.2">
      <c r="F1236" s="1"/>
      <c r="G1236" s="14"/>
    </row>
    <row r="1237" spans="6:7" x14ac:dyDescent="0.2">
      <c r="F1237" s="1"/>
      <c r="G1237" s="14"/>
    </row>
    <row r="1238" spans="6:7" x14ac:dyDescent="0.2">
      <c r="F1238" s="1"/>
      <c r="G1238" s="14"/>
    </row>
    <row r="1239" spans="6:7" x14ac:dyDescent="0.2">
      <c r="F1239" s="1"/>
      <c r="G1239" s="14"/>
    </row>
    <row r="1240" spans="6:7" x14ac:dyDescent="0.2">
      <c r="F1240" s="1"/>
      <c r="G1240" s="14"/>
    </row>
    <row r="1241" spans="6:7" x14ac:dyDescent="0.2">
      <c r="F1241" s="1"/>
      <c r="G1241" s="14"/>
    </row>
    <row r="1242" spans="6:7" x14ac:dyDescent="0.2">
      <c r="F1242" s="1"/>
      <c r="G1242" s="14"/>
    </row>
    <row r="1243" spans="6:7" x14ac:dyDescent="0.2">
      <c r="F1243" s="1"/>
      <c r="G1243" s="14"/>
    </row>
    <row r="1244" spans="6:7" x14ac:dyDescent="0.2">
      <c r="F1244" s="1"/>
      <c r="G1244" s="14"/>
    </row>
    <row r="1245" spans="6:7" x14ac:dyDescent="0.2">
      <c r="F1245" s="1"/>
      <c r="G1245" s="14"/>
    </row>
    <row r="1246" spans="6:7" x14ac:dyDescent="0.2">
      <c r="F1246" s="1"/>
      <c r="G1246" s="14"/>
    </row>
    <row r="1247" spans="6:7" x14ac:dyDescent="0.2">
      <c r="F1247" s="1"/>
      <c r="G1247" s="14"/>
    </row>
    <row r="1248" spans="6:7" x14ac:dyDescent="0.2">
      <c r="F1248" s="1"/>
      <c r="G1248" s="14"/>
    </row>
    <row r="1249" spans="6:7" x14ac:dyDescent="0.2">
      <c r="F1249" s="1"/>
      <c r="G1249" s="14"/>
    </row>
    <row r="1250" spans="6:7" x14ac:dyDescent="0.2">
      <c r="F1250" s="1"/>
      <c r="G1250" s="14"/>
    </row>
    <row r="1251" spans="6:7" x14ac:dyDescent="0.2">
      <c r="F1251" s="1"/>
      <c r="G1251" s="14"/>
    </row>
    <row r="1252" spans="6:7" x14ac:dyDescent="0.2">
      <c r="F1252" s="1"/>
      <c r="G1252" s="14"/>
    </row>
    <row r="1253" spans="6:7" x14ac:dyDescent="0.2">
      <c r="F1253" s="1"/>
      <c r="G1253" s="14"/>
    </row>
    <row r="1254" spans="6:7" x14ac:dyDescent="0.2">
      <c r="F1254" s="1"/>
      <c r="G1254" s="14"/>
    </row>
    <row r="1255" spans="6:7" x14ac:dyDescent="0.2">
      <c r="F1255" s="1"/>
      <c r="G1255" s="14"/>
    </row>
    <row r="1256" spans="6:7" x14ac:dyDescent="0.2">
      <c r="F1256" s="1"/>
      <c r="G1256" s="14"/>
    </row>
    <row r="1257" spans="6:7" x14ac:dyDescent="0.2">
      <c r="F1257" s="1"/>
      <c r="G1257" s="14"/>
    </row>
    <row r="1258" spans="6:7" x14ac:dyDescent="0.2">
      <c r="F1258" s="1"/>
      <c r="G1258" s="14"/>
    </row>
    <row r="1259" spans="6:7" x14ac:dyDescent="0.2">
      <c r="F1259" s="1"/>
      <c r="G1259" s="14"/>
    </row>
    <row r="1260" spans="6:7" x14ac:dyDescent="0.2">
      <c r="F1260" s="1"/>
      <c r="G1260" s="14"/>
    </row>
    <row r="1261" spans="6:7" x14ac:dyDescent="0.2">
      <c r="F1261" s="1"/>
      <c r="G1261" s="14"/>
    </row>
    <row r="1262" spans="6:7" x14ac:dyDescent="0.2">
      <c r="F1262" s="1"/>
      <c r="G1262" s="14"/>
    </row>
    <row r="1263" spans="6:7" x14ac:dyDescent="0.2">
      <c r="F1263" s="1"/>
      <c r="G1263" s="14"/>
    </row>
    <row r="1264" spans="6:7" x14ac:dyDescent="0.2">
      <c r="F1264" s="1"/>
      <c r="G1264" s="14"/>
    </row>
    <row r="1265" spans="6:7" x14ac:dyDescent="0.2">
      <c r="F1265" s="1"/>
      <c r="G1265" s="14"/>
    </row>
    <row r="1266" spans="6:7" x14ac:dyDescent="0.2">
      <c r="F1266" s="1"/>
      <c r="G1266" s="14"/>
    </row>
    <row r="1267" spans="6:7" x14ac:dyDescent="0.2">
      <c r="F1267" s="1"/>
      <c r="G1267" s="14"/>
    </row>
    <row r="1268" spans="6:7" x14ac:dyDescent="0.2">
      <c r="F1268" s="1"/>
      <c r="G1268" s="14"/>
    </row>
    <row r="1269" spans="6:7" x14ac:dyDescent="0.2">
      <c r="F1269" s="1"/>
      <c r="G1269" s="14"/>
    </row>
    <row r="1270" spans="6:7" x14ac:dyDescent="0.2">
      <c r="F1270" s="1"/>
      <c r="G1270" s="14"/>
    </row>
    <row r="1271" spans="6:7" x14ac:dyDescent="0.2">
      <c r="F1271" s="1"/>
      <c r="G1271" s="14"/>
    </row>
    <row r="1272" spans="6:7" x14ac:dyDescent="0.2">
      <c r="F1272" s="1"/>
      <c r="G1272" s="14"/>
    </row>
    <row r="1273" spans="6:7" x14ac:dyDescent="0.2">
      <c r="F1273" s="1"/>
      <c r="G1273" s="14"/>
    </row>
    <row r="1274" spans="6:7" x14ac:dyDescent="0.2">
      <c r="F1274" s="1"/>
      <c r="G1274" s="14"/>
    </row>
    <row r="1275" spans="6:7" x14ac:dyDescent="0.2">
      <c r="F1275" s="1"/>
      <c r="G1275" s="14"/>
    </row>
    <row r="1276" spans="6:7" x14ac:dyDescent="0.2">
      <c r="F1276" s="1"/>
      <c r="G1276" s="14"/>
    </row>
    <row r="1277" spans="6:7" x14ac:dyDescent="0.2">
      <c r="F1277" s="1"/>
      <c r="G1277" s="14"/>
    </row>
    <row r="1278" spans="6:7" x14ac:dyDescent="0.2">
      <c r="F1278" s="1"/>
      <c r="G1278" s="14"/>
    </row>
    <row r="1279" spans="6:7" x14ac:dyDescent="0.2">
      <c r="F1279" s="1"/>
      <c r="G1279" s="14"/>
    </row>
    <row r="1280" spans="6:7" x14ac:dyDescent="0.2">
      <c r="F1280" s="1"/>
      <c r="G1280" s="14"/>
    </row>
    <row r="1281" spans="6:7" x14ac:dyDescent="0.2">
      <c r="F1281" s="1"/>
      <c r="G1281" s="14"/>
    </row>
    <row r="1282" spans="6:7" x14ac:dyDescent="0.2">
      <c r="F1282" s="1"/>
      <c r="G1282" s="14"/>
    </row>
    <row r="1283" spans="6:7" x14ac:dyDescent="0.2">
      <c r="F1283" s="1"/>
      <c r="G1283" s="14"/>
    </row>
    <row r="1284" spans="6:7" x14ac:dyDescent="0.2">
      <c r="F1284" s="1"/>
      <c r="G1284" s="14"/>
    </row>
    <row r="1285" spans="6:7" x14ac:dyDescent="0.2">
      <c r="F1285" s="1"/>
      <c r="G1285" s="14"/>
    </row>
    <row r="1286" spans="6:7" x14ac:dyDescent="0.2">
      <c r="F1286" s="1"/>
      <c r="G1286" s="14"/>
    </row>
    <row r="1287" spans="6:7" x14ac:dyDescent="0.2">
      <c r="F1287" s="1"/>
      <c r="G1287" s="14"/>
    </row>
    <row r="1288" spans="6:7" x14ac:dyDescent="0.2">
      <c r="F1288" s="1"/>
      <c r="G1288" s="14"/>
    </row>
    <row r="1289" spans="6:7" x14ac:dyDescent="0.2">
      <c r="F1289" s="1"/>
      <c r="G1289" s="14"/>
    </row>
    <row r="1290" spans="6:7" x14ac:dyDescent="0.2">
      <c r="F1290" s="1"/>
      <c r="G1290" s="14"/>
    </row>
    <row r="1291" spans="6:7" x14ac:dyDescent="0.2">
      <c r="F1291" s="1"/>
      <c r="G1291" s="14"/>
    </row>
    <row r="1292" spans="6:7" x14ac:dyDescent="0.2">
      <c r="F1292" s="1"/>
      <c r="G1292" s="14"/>
    </row>
    <row r="1293" spans="6:7" x14ac:dyDescent="0.2">
      <c r="F1293" s="1"/>
      <c r="G1293" s="14"/>
    </row>
    <row r="1294" spans="6:7" x14ac:dyDescent="0.2">
      <c r="F1294" s="1"/>
      <c r="G1294" s="14"/>
    </row>
    <row r="1295" spans="6:7" x14ac:dyDescent="0.2">
      <c r="F1295" s="1"/>
      <c r="G1295" s="14"/>
    </row>
    <row r="1296" spans="6:7" x14ac:dyDescent="0.2">
      <c r="F1296" s="1"/>
      <c r="G1296" s="14"/>
    </row>
    <row r="1297" spans="6:7" x14ac:dyDescent="0.2">
      <c r="F1297" s="1"/>
      <c r="G1297" s="14"/>
    </row>
    <row r="1298" spans="6:7" x14ac:dyDescent="0.2">
      <c r="F1298" s="1"/>
      <c r="G1298" s="14"/>
    </row>
    <row r="1299" spans="6:7" x14ac:dyDescent="0.2">
      <c r="F1299" s="1"/>
      <c r="G1299" s="14"/>
    </row>
    <row r="1300" spans="6:7" x14ac:dyDescent="0.2">
      <c r="F1300" s="1"/>
      <c r="G1300" s="14"/>
    </row>
    <row r="1301" spans="6:7" x14ac:dyDescent="0.2">
      <c r="F1301" s="1"/>
      <c r="G1301" s="14"/>
    </row>
    <row r="1302" spans="6:7" x14ac:dyDescent="0.2">
      <c r="F1302" s="1"/>
      <c r="G1302" s="14"/>
    </row>
    <row r="1303" spans="6:7" x14ac:dyDescent="0.2">
      <c r="F1303" s="1"/>
      <c r="G1303" s="14"/>
    </row>
    <row r="1304" spans="6:7" x14ac:dyDescent="0.2">
      <c r="F1304" s="1"/>
      <c r="G1304" s="14"/>
    </row>
    <row r="1305" spans="6:7" x14ac:dyDescent="0.2">
      <c r="F1305" s="1"/>
      <c r="G1305" s="14"/>
    </row>
    <row r="1306" spans="6:7" x14ac:dyDescent="0.2">
      <c r="F1306" s="1"/>
      <c r="G1306" s="14"/>
    </row>
    <row r="1307" spans="6:7" x14ac:dyDescent="0.2">
      <c r="F1307" s="1"/>
      <c r="G1307" s="14"/>
    </row>
    <row r="1308" spans="6:7" x14ac:dyDescent="0.2">
      <c r="F1308" s="1"/>
      <c r="G1308" s="14"/>
    </row>
    <row r="1309" spans="6:7" x14ac:dyDescent="0.2">
      <c r="F1309" s="1"/>
      <c r="G1309" s="14"/>
    </row>
    <row r="1310" spans="6:7" x14ac:dyDescent="0.2">
      <c r="F1310" s="1"/>
      <c r="G1310" s="14"/>
    </row>
    <row r="1311" spans="6:7" x14ac:dyDescent="0.2">
      <c r="F1311" s="1"/>
      <c r="G1311" s="14"/>
    </row>
    <row r="1312" spans="6:7" x14ac:dyDescent="0.2">
      <c r="F1312" s="1"/>
      <c r="G1312" s="14"/>
    </row>
    <row r="1313" spans="6:7" x14ac:dyDescent="0.2">
      <c r="F1313" s="1"/>
      <c r="G1313" s="14"/>
    </row>
    <row r="1314" spans="6:7" x14ac:dyDescent="0.2">
      <c r="F1314" s="1"/>
      <c r="G1314" s="14"/>
    </row>
    <row r="1315" spans="6:7" x14ac:dyDescent="0.2">
      <c r="F1315" s="1"/>
      <c r="G1315" s="14"/>
    </row>
    <row r="1316" spans="6:7" x14ac:dyDescent="0.2">
      <c r="F1316" s="1"/>
      <c r="G1316" s="14"/>
    </row>
    <row r="1317" spans="6:7" x14ac:dyDescent="0.2">
      <c r="F1317" s="1"/>
      <c r="G1317" s="14"/>
    </row>
    <row r="1318" spans="6:7" x14ac:dyDescent="0.2">
      <c r="F1318" s="1"/>
      <c r="G1318" s="14"/>
    </row>
    <row r="1319" spans="6:7" x14ac:dyDescent="0.2">
      <c r="F1319" s="1"/>
      <c r="G1319" s="14"/>
    </row>
    <row r="1320" spans="6:7" x14ac:dyDescent="0.2">
      <c r="F1320" s="1"/>
      <c r="G1320" s="14"/>
    </row>
    <row r="1321" spans="6:7" x14ac:dyDescent="0.2">
      <c r="F1321" s="1"/>
      <c r="G1321" s="14"/>
    </row>
    <row r="1322" spans="6:7" x14ac:dyDescent="0.2">
      <c r="F1322" s="1"/>
      <c r="G1322" s="14"/>
    </row>
    <row r="1323" spans="6:7" x14ac:dyDescent="0.2">
      <c r="F1323" s="1"/>
      <c r="G1323" s="14"/>
    </row>
    <row r="1324" spans="6:7" x14ac:dyDescent="0.2">
      <c r="F1324" s="1"/>
      <c r="G1324" s="14"/>
    </row>
    <row r="1325" spans="6:7" x14ac:dyDescent="0.2">
      <c r="F1325" s="1"/>
      <c r="G1325" s="14"/>
    </row>
    <row r="1326" spans="6:7" x14ac:dyDescent="0.2">
      <c r="F1326" s="1"/>
      <c r="G1326" s="14"/>
    </row>
    <row r="1327" spans="6:7" x14ac:dyDescent="0.2">
      <c r="F1327" s="1"/>
      <c r="G1327" s="14"/>
    </row>
    <row r="1328" spans="6:7" x14ac:dyDescent="0.2">
      <c r="F1328" s="1"/>
      <c r="G1328" s="14"/>
    </row>
    <row r="1329" spans="6:7" x14ac:dyDescent="0.2">
      <c r="F1329" s="1"/>
      <c r="G1329" s="14"/>
    </row>
    <row r="1330" spans="6:7" x14ac:dyDescent="0.2">
      <c r="F1330" s="1"/>
      <c r="G1330" s="14"/>
    </row>
    <row r="1331" spans="6:7" x14ac:dyDescent="0.2">
      <c r="F1331" s="1"/>
      <c r="G1331" s="14"/>
    </row>
    <row r="1332" spans="6:7" x14ac:dyDescent="0.2">
      <c r="F1332" s="1"/>
      <c r="G1332" s="14"/>
    </row>
    <row r="1333" spans="6:7" x14ac:dyDescent="0.2">
      <c r="F1333" s="1"/>
      <c r="G1333" s="14"/>
    </row>
    <row r="1334" spans="6:7" x14ac:dyDescent="0.2">
      <c r="F1334" s="1"/>
      <c r="G1334" s="14"/>
    </row>
    <row r="1335" spans="6:7" x14ac:dyDescent="0.2">
      <c r="F1335" s="1"/>
      <c r="G1335" s="14"/>
    </row>
    <row r="1336" spans="6:7" x14ac:dyDescent="0.2">
      <c r="F1336" s="1"/>
      <c r="G1336" s="14"/>
    </row>
    <row r="1337" spans="6:7" x14ac:dyDescent="0.2">
      <c r="F1337" s="1"/>
      <c r="G1337" s="14"/>
    </row>
    <row r="1338" spans="6:7" x14ac:dyDescent="0.2">
      <c r="F1338" s="1"/>
      <c r="G1338" s="14"/>
    </row>
    <row r="1339" spans="6:7" x14ac:dyDescent="0.2">
      <c r="F1339" s="1"/>
      <c r="G1339" s="14"/>
    </row>
    <row r="1340" spans="6:7" x14ac:dyDescent="0.2">
      <c r="F1340" s="1"/>
      <c r="G1340" s="14"/>
    </row>
    <row r="1341" spans="6:7" x14ac:dyDescent="0.2">
      <c r="F1341" s="1"/>
      <c r="G1341" s="14"/>
    </row>
    <row r="1342" spans="6:7" x14ac:dyDescent="0.2">
      <c r="F1342" s="1"/>
      <c r="G1342" s="14"/>
    </row>
    <row r="1343" spans="6:7" x14ac:dyDescent="0.2">
      <c r="F1343" s="1"/>
      <c r="G1343" s="14"/>
    </row>
    <row r="1344" spans="6:7" x14ac:dyDescent="0.2">
      <c r="F1344" s="1"/>
      <c r="G1344" s="14"/>
    </row>
    <row r="1345" spans="6:7" x14ac:dyDescent="0.2">
      <c r="F1345" s="1"/>
      <c r="G1345" s="14"/>
    </row>
    <row r="1346" spans="6:7" x14ac:dyDescent="0.2">
      <c r="F1346" s="1"/>
      <c r="G1346" s="14"/>
    </row>
    <row r="1347" spans="6:7" x14ac:dyDescent="0.2">
      <c r="F1347" s="1"/>
      <c r="G1347" s="14"/>
    </row>
    <row r="1348" spans="6:7" x14ac:dyDescent="0.2">
      <c r="F1348" s="1"/>
      <c r="G1348" s="14"/>
    </row>
    <row r="1349" spans="6:7" x14ac:dyDescent="0.2">
      <c r="F1349" s="1"/>
      <c r="G1349" s="14"/>
    </row>
    <row r="1350" spans="6:7" x14ac:dyDescent="0.2">
      <c r="F1350" s="1"/>
      <c r="G1350" s="14"/>
    </row>
    <row r="1351" spans="6:7" x14ac:dyDescent="0.2">
      <c r="F1351" s="1"/>
      <c r="G1351" s="14"/>
    </row>
    <row r="1352" spans="6:7" x14ac:dyDescent="0.2">
      <c r="F1352" s="1"/>
      <c r="G1352" s="14"/>
    </row>
    <row r="1353" spans="6:7" x14ac:dyDescent="0.2">
      <c r="F1353" s="1"/>
      <c r="G1353" s="14"/>
    </row>
    <row r="1354" spans="6:7" x14ac:dyDescent="0.2">
      <c r="F1354" s="1"/>
      <c r="G1354" s="14"/>
    </row>
    <row r="1355" spans="6:7" x14ac:dyDescent="0.2">
      <c r="F1355" s="1"/>
      <c r="G1355" s="14"/>
    </row>
    <row r="1356" spans="6:7" x14ac:dyDescent="0.2">
      <c r="F1356" s="1"/>
      <c r="G1356" s="14"/>
    </row>
    <row r="1357" spans="6:7" x14ac:dyDescent="0.2">
      <c r="F1357" s="1"/>
      <c r="G1357" s="14"/>
    </row>
    <row r="1358" spans="6:7" x14ac:dyDescent="0.2">
      <c r="F1358" s="1"/>
      <c r="G1358" s="14"/>
    </row>
    <row r="1359" spans="6:7" x14ac:dyDescent="0.2">
      <c r="F1359" s="1"/>
      <c r="G1359" s="14"/>
    </row>
    <row r="1360" spans="6:7" x14ac:dyDescent="0.2">
      <c r="F1360" s="1"/>
      <c r="G1360" s="14"/>
    </row>
    <row r="1361" spans="6:7" x14ac:dyDescent="0.2">
      <c r="F1361" s="1"/>
      <c r="G1361" s="14"/>
    </row>
    <row r="1362" spans="6:7" x14ac:dyDescent="0.2">
      <c r="F1362" s="1"/>
      <c r="G1362" s="14"/>
    </row>
    <row r="1363" spans="6:7" x14ac:dyDescent="0.2">
      <c r="F1363" s="1"/>
      <c r="G1363" s="14"/>
    </row>
    <row r="1364" spans="6:7" x14ac:dyDescent="0.2">
      <c r="F1364" s="1"/>
      <c r="G1364" s="14"/>
    </row>
    <row r="1365" spans="6:7" x14ac:dyDescent="0.2">
      <c r="F1365" s="1"/>
      <c r="G1365" s="14"/>
    </row>
    <row r="1366" spans="6:7" x14ac:dyDescent="0.2">
      <c r="F1366" s="1"/>
      <c r="G1366" s="14"/>
    </row>
    <row r="1367" spans="6:7" x14ac:dyDescent="0.2">
      <c r="F1367" s="1"/>
      <c r="G1367" s="14"/>
    </row>
    <row r="1368" spans="6:7" x14ac:dyDescent="0.2">
      <c r="F1368" s="1"/>
      <c r="G1368" s="14"/>
    </row>
    <row r="1369" spans="6:7" x14ac:dyDescent="0.2">
      <c r="F1369" s="1"/>
      <c r="G1369" s="14"/>
    </row>
    <row r="1370" spans="6:7" x14ac:dyDescent="0.2">
      <c r="F1370" s="1"/>
      <c r="G1370" s="14"/>
    </row>
    <row r="1371" spans="6:7" x14ac:dyDescent="0.2">
      <c r="F1371" s="1"/>
      <c r="G1371" s="14"/>
    </row>
    <row r="1372" spans="6:7" x14ac:dyDescent="0.2">
      <c r="F1372" s="1"/>
      <c r="G1372" s="14"/>
    </row>
    <row r="1373" spans="6:7" x14ac:dyDescent="0.2">
      <c r="F1373" s="1"/>
      <c r="G1373" s="14"/>
    </row>
    <row r="1374" spans="6:7" x14ac:dyDescent="0.2">
      <c r="F1374" s="1"/>
      <c r="G1374" s="14"/>
    </row>
    <row r="1375" spans="6:7" x14ac:dyDescent="0.2">
      <c r="F1375" s="1"/>
      <c r="G1375" s="14"/>
    </row>
    <row r="1376" spans="6:7" x14ac:dyDescent="0.2">
      <c r="F1376" s="1"/>
      <c r="G1376" s="14"/>
    </row>
    <row r="1377" spans="6:7" x14ac:dyDescent="0.2">
      <c r="F1377" s="1"/>
      <c r="G1377" s="14"/>
    </row>
    <row r="1378" spans="6:7" x14ac:dyDescent="0.2">
      <c r="F1378" s="1"/>
      <c r="G1378" s="14"/>
    </row>
    <row r="1379" spans="6:7" x14ac:dyDescent="0.2">
      <c r="F1379" s="1"/>
      <c r="G1379" s="14"/>
    </row>
    <row r="1380" spans="6:7" x14ac:dyDescent="0.2">
      <c r="F1380" s="1"/>
      <c r="G1380" s="14"/>
    </row>
    <row r="1381" spans="6:7" x14ac:dyDescent="0.2">
      <c r="F1381" s="1"/>
      <c r="G1381" s="14"/>
    </row>
    <row r="1382" spans="6:7" x14ac:dyDescent="0.2">
      <c r="F1382" s="1"/>
      <c r="G1382" s="14"/>
    </row>
    <row r="1383" spans="6:7" x14ac:dyDescent="0.2">
      <c r="F1383" s="1"/>
      <c r="G1383" s="14"/>
    </row>
    <row r="1384" spans="6:7" x14ac:dyDescent="0.2">
      <c r="F1384" s="1"/>
      <c r="G1384" s="14"/>
    </row>
    <row r="1385" spans="6:7" x14ac:dyDescent="0.2">
      <c r="F1385" s="1"/>
      <c r="G1385" s="14"/>
    </row>
    <row r="1386" spans="6:7" x14ac:dyDescent="0.2">
      <c r="F1386" s="1"/>
      <c r="G1386" s="14"/>
    </row>
    <row r="1387" spans="6:7" x14ac:dyDescent="0.2">
      <c r="F1387" s="1"/>
      <c r="G1387" s="14"/>
    </row>
    <row r="1388" spans="6:7" x14ac:dyDescent="0.2">
      <c r="F1388" s="1"/>
      <c r="G1388" s="14"/>
    </row>
    <row r="1389" spans="6:7" x14ac:dyDescent="0.2">
      <c r="F1389" s="1"/>
      <c r="G1389" s="14"/>
    </row>
    <row r="1390" spans="6:7" x14ac:dyDescent="0.2">
      <c r="F1390" s="1"/>
      <c r="G1390" s="14"/>
    </row>
    <row r="1391" spans="6:7" x14ac:dyDescent="0.2">
      <c r="F1391" s="1"/>
      <c r="G1391" s="14"/>
    </row>
    <row r="1392" spans="6:7" x14ac:dyDescent="0.2">
      <c r="F1392" s="1"/>
      <c r="G1392" s="14"/>
    </row>
    <row r="1393" spans="6:7" x14ac:dyDescent="0.2">
      <c r="F1393" s="1"/>
      <c r="G1393" s="14"/>
    </row>
    <row r="1394" spans="6:7" x14ac:dyDescent="0.2">
      <c r="F1394" s="1"/>
      <c r="G1394" s="14"/>
    </row>
    <row r="1395" spans="6:7" x14ac:dyDescent="0.2">
      <c r="F1395" s="1"/>
      <c r="G1395" s="14"/>
    </row>
    <row r="1396" spans="6:7" x14ac:dyDescent="0.2">
      <c r="F1396" s="1"/>
      <c r="G1396" s="14"/>
    </row>
    <row r="1397" spans="6:7" x14ac:dyDescent="0.2">
      <c r="F1397" s="1"/>
      <c r="G1397" s="14"/>
    </row>
    <row r="1398" spans="6:7" x14ac:dyDescent="0.2">
      <c r="F1398" s="1"/>
      <c r="G1398" s="14"/>
    </row>
    <row r="1399" spans="6:7" x14ac:dyDescent="0.2">
      <c r="F1399" s="1"/>
      <c r="G1399" s="14"/>
    </row>
    <row r="1400" spans="6:7" x14ac:dyDescent="0.2">
      <c r="F1400" s="1"/>
      <c r="G1400" s="14"/>
    </row>
    <row r="1401" spans="6:7" x14ac:dyDescent="0.2">
      <c r="F1401" s="1"/>
      <c r="G1401" s="14"/>
    </row>
    <row r="1402" spans="6:7" x14ac:dyDescent="0.2">
      <c r="F1402" s="1"/>
      <c r="G1402" s="14"/>
    </row>
    <row r="1403" spans="6:7" x14ac:dyDescent="0.2">
      <c r="F1403" s="1"/>
      <c r="G1403" s="14"/>
    </row>
    <row r="1404" spans="6:7" x14ac:dyDescent="0.2">
      <c r="F1404" s="1"/>
      <c r="G1404" s="14"/>
    </row>
    <row r="1405" spans="6:7" x14ac:dyDescent="0.2">
      <c r="F1405" s="1"/>
      <c r="G1405" s="14"/>
    </row>
    <row r="1406" spans="6:7" x14ac:dyDescent="0.2">
      <c r="F1406" s="1"/>
      <c r="G1406" s="14"/>
    </row>
    <row r="1407" spans="6:7" x14ac:dyDescent="0.2">
      <c r="F1407" s="1"/>
      <c r="G1407" s="14"/>
    </row>
    <row r="1408" spans="6:7" x14ac:dyDescent="0.2">
      <c r="F1408" s="1"/>
      <c r="G1408" s="14"/>
    </row>
    <row r="1409" spans="6:7" x14ac:dyDescent="0.2">
      <c r="F1409" s="1"/>
      <c r="G1409" s="14"/>
    </row>
    <row r="1410" spans="6:7" x14ac:dyDescent="0.2">
      <c r="F1410" s="1"/>
      <c r="G1410" s="14"/>
    </row>
    <row r="1411" spans="6:7" x14ac:dyDescent="0.2">
      <c r="F1411" s="1"/>
      <c r="G1411" s="14"/>
    </row>
    <row r="1412" spans="6:7" x14ac:dyDescent="0.2">
      <c r="F1412" s="1"/>
      <c r="G1412" s="14"/>
    </row>
    <row r="1413" spans="6:7" x14ac:dyDescent="0.2">
      <c r="F1413" s="1"/>
      <c r="G1413" s="14"/>
    </row>
    <row r="1414" spans="6:7" x14ac:dyDescent="0.2">
      <c r="F1414" s="1"/>
      <c r="G1414" s="14"/>
    </row>
    <row r="1415" spans="6:7" x14ac:dyDescent="0.2">
      <c r="F1415" s="1"/>
      <c r="G1415" s="14"/>
    </row>
    <row r="1416" spans="6:7" x14ac:dyDescent="0.2">
      <c r="F1416" s="1"/>
      <c r="G1416" s="14"/>
    </row>
    <row r="1417" spans="6:7" x14ac:dyDescent="0.2">
      <c r="F1417" s="1"/>
      <c r="G1417" s="14"/>
    </row>
    <row r="1418" spans="6:7" x14ac:dyDescent="0.2">
      <c r="F1418" s="1"/>
      <c r="G1418" s="14"/>
    </row>
    <row r="1419" spans="6:7" x14ac:dyDescent="0.2">
      <c r="F1419" s="1"/>
      <c r="G1419" s="14"/>
    </row>
    <row r="1420" spans="6:7" x14ac:dyDescent="0.2">
      <c r="F1420" s="1"/>
      <c r="G1420" s="14"/>
    </row>
    <row r="1421" spans="6:7" x14ac:dyDescent="0.2">
      <c r="F1421" s="1"/>
      <c r="G1421" s="14"/>
    </row>
    <row r="1422" spans="6:7" x14ac:dyDescent="0.2">
      <c r="F1422" s="1"/>
      <c r="G1422" s="14"/>
    </row>
    <row r="1423" spans="6:7" x14ac:dyDescent="0.2">
      <c r="F1423" s="1"/>
      <c r="G1423" s="14"/>
    </row>
    <row r="1424" spans="6:7" x14ac:dyDescent="0.2">
      <c r="F1424" s="1"/>
      <c r="G1424" s="14"/>
    </row>
    <row r="1425" spans="6:7" x14ac:dyDescent="0.2">
      <c r="F1425" s="1"/>
      <c r="G1425" s="14"/>
    </row>
    <row r="1426" spans="6:7" x14ac:dyDescent="0.2">
      <c r="F1426" s="1"/>
      <c r="G1426" s="14"/>
    </row>
    <row r="1427" spans="6:7" x14ac:dyDescent="0.2">
      <c r="F1427" s="1"/>
      <c r="G1427" s="14"/>
    </row>
    <row r="1428" spans="6:7" x14ac:dyDescent="0.2">
      <c r="F1428" s="1"/>
      <c r="G1428" s="14"/>
    </row>
    <row r="1429" spans="6:7" x14ac:dyDescent="0.2">
      <c r="F1429" s="1"/>
      <c r="G1429" s="14"/>
    </row>
    <row r="1430" spans="6:7" x14ac:dyDescent="0.2">
      <c r="F1430" s="1"/>
      <c r="G1430" s="14"/>
    </row>
    <row r="1431" spans="6:7" x14ac:dyDescent="0.2">
      <c r="F1431" s="1"/>
      <c r="G1431" s="14"/>
    </row>
    <row r="1432" spans="6:7" x14ac:dyDescent="0.2">
      <c r="F1432" s="1"/>
      <c r="G1432" s="14"/>
    </row>
    <row r="1433" spans="6:7" x14ac:dyDescent="0.2">
      <c r="F1433" s="1"/>
      <c r="G1433" s="14"/>
    </row>
    <row r="1434" spans="6:7" x14ac:dyDescent="0.2">
      <c r="F1434" s="1"/>
      <c r="G1434" s="14"/>
    </row>
    <row r="1435" spans="6:7" x14ac:dyDescent="0.2">
      <c r="F1435" s="1"/>
      <c r="G1435" s="14"/>
    </row>
    <row r="1436" spans="6:7" x14ac:dyDescent="0.2">
      <c r="F1436" s="1"/>
      <c r="G1436" s="14"/>
    </row>
    <row r="1437" spans="6:7" x14ac:dyDescent="0.2">
      <c r="F1437" s="1"/>
      <c r="G1437" s="14"/>
    </row>
    <row r="1438" spans="6:7" x14ac:dyDescent="0.2">
      <c r="F1438" s="1"/>
      <c r="G1438" s="14"/>
    </row>
    <row r="1439" spans="6:7" x14ac:dyDescent="0.2">
      <c r="F1439" s="1"/>
      <c r="G1439" s="14"/>
    </row>
    <row r="1440" spans="6:7" x14ac:dyDescent="0.2">
      <c r="F1440" s="1"/>
      <c r="G1440" s="14"/>
    </row>
    <row r="1441" spans="6:7" x14ac:dyDescent="0.2">
      <c r="F1441" s="1"/>
      <c r="G1441" s="14"/>
    </row>
    <row r="1442" spans="6:7" x14ac:dyDescent="0.2">
      <c r="F1442" s="1"/>
      <c r="G1442" s="14"/>
    </row>
    <row r="1443" spans="6:7" x14ac:dyDescent="0.2">
      <c r="F1443" s="1"/>
      <c r="G1443" s="14"/>
    </row>
    <row r="1444" spans="6:7" x14ac:dyDescent="0.2">
      <c r="F1444" s="1"/>
      <c r="G1444" s="14"/>
    </row>
    <row r="1445" spans="6:7" x14ac:dyDescent="0.2">
      <c r="F1445" s="1"/>
      <c r="G1445" s="14"/>
    </row>
    <row r="1446" spans="6:7" x14ac:dyDescent="0.2">
      <c r="F1446" s="1"/>
      <c r="G1446" s="14"/>
    </row>
    <row r="1447" spans="6:7" x14ac:dyDescent="0.2">
      <c r="F1447" s="1"/>
      <c r="G1447" s="14"/>
    </row>
    <row r="1448" spans="6:7" x14ac:dyDescent="0.2">
      <c r="F1448" s="1"/>
      <c r="G1448" s="14"/>
    </row>
    <row r="1449" spans="6:7" x14ac:dyDescent="0.2">
      <c r="F1449" s="1"/>
      <c r="G1449" s="14"/>
    </row>
    <row r="1450" spans="6:7" x14ac:dyDescent="0.2">
      <c r="F1450" s="1"/>
      <c r="G1450" s="14"/>
    </row>
    <row r="1451" spans="6:7" x14ac:dyDescent="0.2">
      <c r="F1451" s="1"/>
      <c r="G1451" s="14"/>
    </row>
    <row r="1452" spans="6:7" x14ac:dyDescent="0.2">
      <c r="F1452" s="1"/>
      <c r="G1452" s="14"/>
    </row>
    <row r="1453" spans="6:7" x14ac:dyDescent="0.2">
      <c r="F1453" s="1"/>
      <c r="G1453" s="14"/>
    </row>
    <row r="1454" spans="6:7" x14ac:dyDescent="0.2">
      <c r="F1454" s="1"/>
      <c r="G1454" s="14"/>
    </row>
    <row r="1455" spans="6:7" x14ac:dyDescent="0.2">
      <c r="F1455" s="1"/>
      <c r="G1455" s="14"/>
    </row>
    <row r="1456" spans="6:7" x14ac:dyDescent="0.2">
      <c r="F1456" s="1"/>
      <c r="G1456" s="14"/>
    </row>
    <row r="1457" spans="6:7" x14ac:dyDescent="0.2">
      <c r="F1457" s="1"/>
      <c r="G1457" s="14"/>
    </row>
    <row r="1458" spans="6:7" x14ac:dyDescent="0.2">
      <c r="F1458" s="1"/>
      <c r="G1458" s="14"/>
    </row>
    <row r="1459" spans="6:7" x14ac:dyDescent="0.2">
      <c r="F1459" s="1"/>
      <c r="G1459" s="14"/>
    </row>
    <row r="1460" spans="6:7" x14ac:dyDescent="0.2">
      <c r="F1460" s="1"/>
      <c r="G1460" s="14"/>
    </row>
    <row r="1461" spans="6:7" x14ac:dyDescent="0.2">
      <c r="F1461" s="1"/>
      <c r="G1461" s="14"/>
    </row>
    <row r="1462" spans="6:7" x14ac:dyDescent="0.2">
      <c r="F1462" s="1"/>
      <c r="G1462" s="14"/>
    </row>
    <row r="1463" spans="6:7" x14ac:dyDescent="0.2">
      <c r="F1463" s="1"/>
      <c r="G1463" s="14"/>
    </row>
    <row r="1464" spans="6:7" x14ac:dyDescent="0.2">
      <c r="F1464" s="1"/>
      <c r="G1464" s="14"/>
    </row>
    <row r="1465" spans="6:7" x14ac:dyDescent="0.2">
      <c r="F1465" s="1"/>
      <c r="G1465" s="14"/>
    </row>
    <row r="1466" spans="6:7" x14ac:dyDescent="0.2">
      <c r="F1466" s="1"/>
      <c r="G1466" s="14"/>
    </row>
    <row r="1467" spans="6:7" x14ac:dyDescent="0.2">
      <c r="F1467" s="1"/>
      <c r="G1467" s="14"/>
    </row>
    <row r="1468" spans="6:7" x14ac:dyDescent="0.2">
      <c r="F1468" s="1"/>
      <c r="G1468" s="14"/>
    </row>
    <row r="1469" spans="6:7" x14ac:dyDescent="0.2">
      <c r="F1469" s="1"/>
      <c r="G1469" s="14"/>
    </row>
    <row r="1470" spans="6:7" x14ac:dyDescent="0.2">
      <c r="F1470" s="1"/>
      <c r="G1470" s="14"/>
    </row>
    <row r="1471" spans="6:7" x14ac:dyDescent="0.2">
      <c r="F1471" s="1"/>
      <c r="G1471" s="14"/>
    </row>
    <row r="1472" spans="6:7" x14ac:dyDescent="0.2">
      <c r="F1472" s="1"/>
      <c r="G1472" s="14"/>
    </row>
    <row r="1473" spans="6:7" x14ac:dyDescent="0.2">
      <c r="F1473" s="1"/>
      <c r="G1473" s="14"/>
    </row>
    <row r="1474" spans="6:7" x14ac:dyDescent="0.2">
      <c r="F1474" s="1"/>
      <c r="G1474" s="14"/>
    </row>
    <row r="1475" spans="6:7" x14ac:dyDescent="0.2">
      <c r="F1475" s="1"/>
      <c r="G1475" s="14"/>
    </row>
    <row r="1476" spans="6:7" x14ac:dyDescent="0.2">
      <c r="F1476" s="1"/>
      <c r="G1476" s="14"/>
    </row>
    <row r="1477" spans="6:7" x14ac:dyDescent="0.2">
      <c r="F1477" s="1"/>
      <c r="G1477" s="14"/>
    </row>
    <row r="1478" spans="6:7" x14ac:dyDescent="0.2">
      <c r="F1478" s="1"/>
      <c r="G1478" s="14"/>
    </row>
    <row r="1479" spans="6:7" x14ac:dyDescent="0.2">
      <c r="F1479" s="1"/>
      <c r="G1479" s="14"/>
    </row>
    <row r="1480" spans="6:7" x14ac:dyDescent="0.2">
      <c r="F1480" s="1"/>
      <c r="G1480" s="14"/>
    </row>
    <row r="1481" spans="6:7" x14ac:dyDescent="0.2">
      <c r="F1481" s="1"/>
      <c r="G1481" s="14"/>
    </row>
    <row r="1482" spans="6:7" x14ac:dyDescent="0.2">
      <c r="F1482" s="1"/>
      <c r="G1482" s="14"/>
    </row>
    <row r="1483" spans="6:7" x14ac:dyDescent="0.2">
      <c r="F1483" s="1"/>
      <c r="G1483" s="14"/>
    </row>
    <row r="1484" spans="6:7" x14ac:dyDescent="0.2">
      <c r="F1484" s="1"/>
      <c r="G1484" s="14"/>
    </row>
    <row r="1485" spans="6:7" x14ac:dyDescent="0.2">
      <c r="F1485" s="1"/>
      <c r="G1485" s="14"/>
    </row>
    <row r="1486" spans="6:7" x14ac:dyDescent="0.2">
      <c r="F1486" s="1"/>
      <c r="G1486" s="14"/>
    </row>
    <row r="1487" spans="6:7" x14ac:dyDescent="0.2">
      <c r="F1487" s="1"/>
      <c r="G1487" s="14"/>
    </row>
    <row r="1488" spans="6:7" x14ac:dyDescent="0.2">
      <c r="F1488" s="1"/>
      <c r="G1488" s="14"/>
    </row>
    <row r="1489" spans="6:7" x14ac:dyDescent="0.2">
      <c r="F1489" s="1"/>
      <c r="G1489" s="14"/>
    </row>
    <row r="1490" spans="6:7" x14ac:dyDescent="0.2">
      <c r="F1490" s="1"/>
      <c r="G1490" s="14"/>
    </row>
    <row r="1491" spans="6:7" x14ac:dyDescent="0.2">
      <c r="F1491" s="1"/>
      <c r="G1491" s="14"/>
    </row>
    <row r="1492" spans="6:7" x14ac:dyDescent="0.2">
      <c r="F1492" s="1"/>
      <c r="G1492" s="14"/>
    </row>
    <row r="1493" spans="6:7" x14ac:dyDescent="0.2">
      <c r="F1493" s="1"/>
      <c r="G1493" s="14"/>
    </row>
    <row r="1494" spans="6:7" x14ac:dyDescent="0.2">
      <c r="F1494" s="1"/>
      <c r="G1494" s="14"/>
    </row>
    <row r="1495" spans="6:7" x14ac:dyDescent="0.2">
      <c r="F1495" s="1"/>
      <c r="G1495" s="14"/>
    </row>
    <row r="1496" spans="6:7" x14ac:dyDescent="0.2">
      <c r="F1496" s="1"/>
      <c r="G1496" s="14"/>
    </row>
    <row r="1497" spans="6:7" x14ac:dyDescent="0.2">
      <c r="F1497" s="1"/>
      <c r="G1497" s="14"/>
    </row>
    <row r="1498" spans="6:7" x14ac:dyDescent="0.2">
      <c r="F1498" s="1"/>
      <c r="G1498" s="14"/>
    </row>
    <row r="1499" spans="6:7" x14ac:dyDescent="0.2">
      <c r="F1499" s="1"/>
      <c r="G1499" s="14"/>
    </row>
    <row r="1500" spans="6:7" x14ac:dyDescent="0.2">
      <c r="F1500" s="1"/>
      <c r="G1500" s="14"/>
    </row>
    <row r="1501" spans="6:7" x14ac:dyDescent="0.2">
      <c r="F1501" s="1"/>
      <c r="G1501" s="14"/>
    </row>
    <row r="1502" spans="6:7" x14ac:dyDescent="0.2">
      <c r="F1502" s="1"/>
      <c r="G1502" s="14"/>
    </row>
    <row r="1503" spans="6:7" x14ac:dyDescent="0.2">
      <c r="F1503" s="1"/>
      <c r="G1503" s="14"/>
    </row>
    <row r="1504" spans="6:7" x14ac:dyDescent="0.2">
      <c r="F1504" s="1"/>
      <c r="G1504" s="14"/>
    </row>
    <row r="1505" spans="6:7" x14ac:dyDescent="0.2">
      <c r="F1505" s="1"/>
      <c r="G1505" s="14"/>
    </row>
    <row r="1506" spans="6:7" x14ac:dyDescent="0.2">
      <c r="F1506" s="1"/>
      <c r="G1506" s="14"/>
    </row>
    <row r="1507" spans="6:7" x14ac:dyDescent="0.2">
      <c r="F1507" s="1"/>
      <c r="G1507" s="14"/>
    </row>
    <row r="1508" spans="6:7" x14ac:dyDescent="0.2">
      <c r="F1508" s="1"/>
      <c r="G1508" s="14"/>
    </row>
    <row r="1509" spans="6:7" x14ac:dyDescent="0.2">
      <c r="F1509" s="1"/>
      <c r="G1509" s="14"/>
    </row>
    <row r="1510" spans="6:7" x14ac:dyDescent="0.2">
      <c r="F1510" s="1"/>
      <c r="G1510" s="14"/>
    </row>
    <row r="1511" spans="6:7" x14ac:dyDescent="0.2">
      <c r="F1511" s="1"/>
      <c r="G1511" s="14"/>
    </row>
    <row r="1512" spans="6:7" x14ac:dyDescent="0.2">
      <c r="F1512" s="1"/>
      <c r="G1512" s="14"/>
    </row>
    <row r="1513" spans="6:7" x14ac:dyDescent="0.2">
      <c r="F1513" s="1"/>
      <c r="G1513" s="14"/>
    </row>
    <row r="1514" spans="6:7" x14ac:dyDescent="0.2">
      <c r="F1514" s="1"/>
      <c r="G1514" s="14"/>
    </row>
    <row r="1515" spans="6:7" x14ac:dyDescent="0.2">
      <c r="F1515" s="1"/>
      <c r="G1515" s="14"/>
    </row>
    <row r="1516" spans="6:7" x14ac:dyDescent="0.2">
      <c r="F1516" s="1"/>
      <c r="G1516" s="14"/>
    </row>
    <row r="1517" spans="6:7" x14ac:dyDescent="0.2">
      <c r="F1517" s="1"/>
      <c r="G1517" s="14"/>
    </row>
    <row r="1518" spans="6:7" x14ac:dyDescent="0.2">
      <c r="F1518" s="1"/>
      <c r="G1518" s="14"/>
    </row>
    <row r="1519" spans="6:7" x14ac:dyDescent="0.2">
      <c r="F1519" s="1"/>
      <c r="G1519" s="14"/>
    </row>
    <row r="1520" spans="6:7" x14ac:dyDescent="0.2">
      <c r="F1520" s="1"/>
      <c r="G1520" s="14"/>
    </row>
    <row r="1521" spans="6:7" x14ac:dyDescent="0.2">
      <c r="F1521" s="1"/>
      <c r="G1521" s="14"/>
    </row>
    <row r="1522" spans="6:7" x14ac:dyDescent="0.2">
      <c r="F1522" s="1"/>
      <c r="G1522" s="14"/>
    </row>
    <row r="1523" spans="6:7" x14ac:dyDescent="0.2">
      <c r="F1523" s="1"/>
      <c r="G1523" s="14"/>
    </row>
    <row r="1524" spans="6:7" x14ac:dyDescent="0.2">
      <c r="F1524" s="1"/>
      <c r="G1524" s="14"/>
    </row>
    <row r="1525" spans="6:7" x14ac:dyDescent="0.2">
      <c r="F1525" s="1"/>
      <c r="G1525" s="14"/>
    </row>
    <row r="1526" spans="6:7" x14ac:dyDescent="0.2">
      <c r="F1526" s="1"/>
      <c r="G1526" s="14"/>
    </row>
    <row r="1527" spans="6:7" x14ac:dyDescent="0.2">
      <c r="F1527" s="1"/>
      <c r="G1527" s="14"/>
    </row>
    <row r="1528" spans="6:7" x14ac:dyDescent="0.2">
      <c r="F1528" s="1"/>
      <c r="G1528" s="14"/>
    </row>
    <row r="1529" spans="6:7" x14ac:dyDescent="0.2">
      <c r="F1529" s="1"/>
      <c r="G1529" s="14"/>
    </row>
    <row r="1530" spans="6:7" x14ac:dyDescent="0.2">
      <c r="F1530" s="1"/>
      <c r="G1530" s="14"/>
    </row>
    <row r="1531" spans="6:7" x14ac:dyDescent="0.2">
      <c r="F1531" s="1"/>
      <c r="G1531" s="14"/>
    </row>
    <row r="1532" spans="6:7" x14ac:dyDescent="0.2">
      <c r="F1532" s="1"/>
      <c r="G1532" s="14"/>
    </row>
    <row r="1533" spans="6:7" x14ac:dyDescent="0.2">
      <c r="F1533" s="1"/>
      <c r="G1533" s="14"/>
    </row>
    <row r="1534" spans="6:7" x14ac:dyDescent="0.2">
      <c r="F1534" s="1"/>
      <c r="G1534" s="14"/>
    </row>
    <row r="1535" spans="6:7" x14ac:dyDescent="0.2">
      <c r="F1535" s="1"/>
      <c r="G1535" s="14"/>
    </row>
    <row r="1536" spans="6:7" x14ac:dyDescent="0.2">
      <c r="F1536" s="1"/>
      <c r="G1536" s="14"/>
    </row>
    <row r="1537" spans="6:7" x14ac:dyDescent="0.2">
      <c r="F1537" s="1"/>
      <c r="G1537" s="14"/>
    </row>
    <row r="1538" spans="6:7" x14ac:dyDescent="0.2">
      <c r="F1538" s="1"/>
      <c r="G1538" s="14"/>
    </row>
    <row r="1539" spans="6:7" x14ac:dyDescent="0.2">
      <c r="F1539" s="1"/>
      <c r="G1539" s="14"/>
    </row>
    <row r="1540" spans="6:7" x14ac:dyDescent="0.2">
      <c r="F1540" s="1"/>
      <c r="G1540" s="14"/>
    </row>
    <row r="1541" spans="6:7" x14ac:dyDescent="0.2">
      <c r="F1541" s="1"/>
      <c r="G1541" s="14"/>
    </row>
    <row r="1542" spans="6:7" x14ac:dyDescent="0.2">
      <c r="F1542" s="1"/>
      <c r="G1542" s="14"/>
    </row>
    <row r="1543" spans="6:7" x14ac:dyDescent="0.2">
      <c r="F1543" s="1"/>
      <c r="G1543" s="14"/>
    </row>
    <row r="1544" spans="6:7" x14ac:dyDescent="0.2">
      <c r="F1544" s="1"/>
      <c r="G1544" s="14"/>
    </row>
    <row r="1545" spans="6:7" x14ac:dyDescent="0.2">
      <c r="F1545" s="1"/>
      <c r="G1545" s="14"/>
    </row>
    <row r="1546" spans="6:7" x14ac:dyDescent="0.2">
      <c r="F1546" s="1"/>
      <c r="G1546" s="14"/>
    </row>
    <row r="1547" spans="6:7" x14ac:dyDescent="0.2">
      <c r="F1547" s="1"/>
      <c r="G1547" s="14"/>
    </row>
    <row r="1548" spans="6:7" x14ac:dyDescent="0.2">
      <c r="F1548" s="1"/>
      <c r="G1548" s="14"/>
    </row>
    <row r="1549" spans="6:7" x14ac:dyDescent="0.2">
      <c r="F1549" s="1"/>
      <c r="G1549" s="14"/>
    </row>
    <row r="1550" spans="6:7" x14ac:dyDescent="0.2">
      <c r="F1550" s="1"/>
      <c r="G1550" s="14"/>
    </row>
    <row r="1551" spans="6:7" x14ac:dyDescent="0.2">
      <c r="F1551" s="1"/>
      <c r="G1551" s="14"/>
    </row>
    <row r="1552" spans="6:7" x14ac:dyDescent="0.2">
      <c r="F1552" s="1"/>
      <c r="G1552" s="14"/>
    </row>
    <row r="1553" spans="6:7" x14ac:dyDescent="0.2">
      <c r="F1553" s="1"/>
      <c r="G1553" s="14"/>
    </row>
    <row r="1554" spans="6:7" x14ac:dyDescent="0.2">
      <c r="F1554" s="1"/>
      <c r="G1554" s="14"/>
    </row>
    <row r="1555" spans="6:7" x14ac:dyDescent="0.2">
      <c r="F1555" s="1"/>
      <c r="G1555" s="14"/>
    </row>
    <row r="1556" spans="6:7" x14ac:dyDescent="0.2">
      <c r="F1556" s="1"/>
      <c r="G1556" s="14"/>
    </row>
    <row r="1557" spans="6:7" x14ac:dyDescent="0.2">
      <c r="F1557" s="1"/>
      <c r="G1557" s="14"/>
    </row>
    <row r="1558" spans="6:7" x14ac:dyDescent="0.2">
      <c r="F1558" s="1"/>
      <c r="G1558" s="14"/>
    </row>
    <row r="1559" spans="6:7" x14ac:dyDescent="0.2">
      <c r="F1559" s="1"/>
      <c r="G1559" s="14"/>
    </row>
    <row r="1560" spans="6:7" x14ac:dyDescent="0.2">
      <c r="F1560" s="1"/>
      <c r="G1560" s="14"/>
    </row>
    <row r="1561" spans="6:7" x14ac:dyDescent="0.2">
      <c r="F1561" s="1"/>
      <c r="G1561" s="14"/>
    </row>
    <row r="1562" spans="6:7" x14ac:dyDescent="0.2">
      <c r="F1562" s="1"/>
      <c r="G1562" s="14"/>
    </row>
    <row r="1563" spans="6:7" x14ac:dyDescent="0.2">
      <c r="F1563" s="1"/>
      <c r="G1563" s="14"/>
    </row>
    <row r="1564" spans="6:7" x14ac:dyDescent="0.2">
      <c r="F1564" s="1"/>
      <c r="G1564" s="14"/>
    </row>
    <row r="1565" spans="6:7" x14ac:dyDescent="0.2">
      <c r="F1565" s="1"/>
      <c r="G1565" s="14"/>
    </row>
    <row r="1566" spans="6:7" x14ac:dyDescent="0.2">
      <c r="F1566" s="1"/>
      <c r="G1566" s="14"/>
    </row>
    <row r="1567" spans="6:7" x14ac:dyDescent="0.2">
      <c r="F1567" s="1"/>
      <c r="G1567" s="14"/>
    </row>
    <row r="1568" spans="6:7" x14ac:dyDescent="0.2">
      <c r="F1568" s="1"/>
      <c r="G1568" s="14"/>
    </row>
    <row r="1569" spans="6:7" x14ac:dyDescent="0.2">
      <c r="F1569" s="1"/>
      <c r="G1569" s="14"/>
    </row>
    <row r="1570" spans="6:7" x14ac:dyDescent="0.2">
      <c r="F1570" s="1"/>
      <c r="G1570" s="14"/>
    </row>
    <row r="1571" spans="6:7" x14ac:dyDescent="0.2">
      <c r="F1571" s="1"/>
      <c r="G1571" s="14"/>
    </row>
    <row r="1572" spans="6:7" x14ac:dyDescent="0.2">
      <c r="F1572" s="1"/>
      <c r="G1572" s="14"/>
    </row>
    <row r="1573" spans="6:7" x14ac:dyDescent="0.2">
      <c r="F1573" s="1"/>
      <c r="G1573" s="14"/>
    </row>
    <row r="1574" spans="6:7" x14ac:dyDescent="0.2">
      <c r="F1574" s="1"/>
      <c r="G1574" s="14"/>
    </row>
    <row r="1575" spans="6:7" x14ac:dyDescent="0.2">
      <c r="F1575" s="1"/>
      <c r="G1575" s="14"/>
    </row>
    <row r="1576" spans="6:7" x14ac:dyDescent="0.2">
      <c r="F1576" s="1"/>
      <c r="G1576" s="14"/>
    </row>
    <row r="1577" spans="6:7" x14ac:dyDescent="0.2">
      <c r="F1577" s="1"/>
      <c r="G1577" s="14"/>
    </row>
    <row r="1578" spans="6:7" x14ac:dyDescent="0.2">
      <c r="F1578" s="1"/>
      <c r="G1578" s="14"/>
    </row>
    <row r="1579" spans="6:7" x14ac:dyDescent="0.2">
      <c r="F1579" s="1"/>
      <c r="G1579" s="14"/>
    </row>
    <row r="1580" spans="6:7" x14ac:dyDescent="0.2">
      <c r="F1580" s="1"/>
      <c r="G1580" s="14"/>
    </row>
    <row r="1581" spans="6:7" x14ac:dyDescent="0.2">
      <c r="F1581" s="1"/>
      <c r="G1581" s="14"/>
    </row>
    <row r="1582" spans="6:7" x14ac:dyDescent="0.2">
      <c r="F1582" s="1"/>
      <c r="G1582" s="14"/>
    </row>
    <row r="1583" spans="6:7" x14ac:dyDescent="0.2">
      <c r="F1583" s="1"/>
      <c r="G1583" s="14"/>
    </row>
    <row r="1584" spans="6:7" x14ac:dyDescent="0.2">
      <c r="F1584" s="1"/>
      <c r="G1584" s="14"/>
    </row>
    <row r="1585" spans="6:7" x14ac:dyDescent="0.2">
      <c r="F1585" s="1"/>
      <c r="G1585" s="14"/>
    </row>
    <row r="1586" spans="6:7" x14ac:dyDescent="0.2">
      <c r="F1586" s="1"/>
      <c r="G1586" s="14"/>
    </row>
    <row r="1587" spans="6:7" x14ac:dyDescent="0.2">
      <c r="F1587" s="1"/>
      <c r="G1587" s="14"/>
    </row>
    <row r="1588" spans="6:7" x14ac:dyDescent="0.2">
      <c r="F1588" s="1"/>
      <c r="G1588" s="14"/>
    </row>
    <row r="1589" spans="6:7" x14ac:dyDescent="0.2">
      <c r="F1589" s="1"/>
      <c r="G1589" s="14"/>
    </row>
    <row r="1590" spans="6:7" x14ac:dyDescent="0.2">
      <c r="F1590" s="1"/>
      <c r="G1590" s="14"/>
    </row>
    <row r="1591" spans="6:7" x14ac:dyDescent="0.2">
      <c r="F1591" s="1"/>
      <c r="G1591" s="14"/>
    </row>
    <row r="1592" spans="6:7" x14ac:dyDescent="0.2">
      <c r="F1592" s="1"/>
      <c r="G1592" s="14"/>
    </row>
    <row r="1593" spans="6:7" x14ac:dyDescent="0.2">
      <c r="F1593" s="1"/>
      <c r="G1593" s="14"/>
    </row>
    <row r="1594" spans="6:7" x14ac:dyDescent="0.2">
      <c r="F1594" s="1"/>
      <c r="G1594" s="14"/>
    </row>
    <row r="1595" spans="6:7" x14ac:dyDescent="0.2">
      <c r="F1595" s="1"/>
      <c r="G1595" s="14"/>
    </row>
    <row r="1596" spans="6:7" x14ac:dyDescent="0.2">
      <c r="F1596" s="1"/>
      <c r="G1596" s="14"/>
    </row>
    <row r="1597" spans="6:7" x14ac:dyDescent="0.2">
      <c r="F1597" s="1"/>
      <c r="G1597" s="14"/>
    </row>
    <row r="1598" spans="6:7" x14ac:dyDescent="0.2">
      <c r="F1598" s="1"/>
      <c r="G1598" s="14"/>
    </row>
    <row r="1599" spans="6:7" x14ac:dyDescent="0.2">
      <c r="F1599" s="1"/>
      <c r="G1599" s="14"/>
    </row>
    <row r="1600" spans="6:7" x14ac:dyDescent="0.2">
      <c r="F1600" s="1"/>
      <c r="G1600" s="14"/>
    </row>
    <row r="1601" spans="6:7" x14ac:dyDescent="0.2">
      <c r="F1601" s="1"/>
      <c r="G1601" s="14"/>
    </row>
    <row r="1602" spans="6:7" x14ac:dyDescent="0.2">
      <c r="F1602" s="1"/>
      <c r="G1602" s="14"/>
    </row>
    <row r="1603" spans="6:7" x14ac:dyDescent="0.2">
      <c r="F1603" s="1"/>
      <c r="G1603" s="14"/>
    </row>
    <row r="1604" spans="6:7" x14ac:dyDescent="0.2">
      <c r="F1604" s="1"/>
      <c r="G1604" s="14"/>
    </row>
    <row r="1605" spans="6:7" x14ac:dyDescent="0.2">
      <c r="F1605" s="1"/>
      <c r="G1605" s="14"/>
    </row>
    <row r="1606" spans="6:7" x14ac:dyDescent="0.2">
      <c r="F1606" s="1"/>
      <c r="G1606" s="14"/>
    </row>
    <row r="1607" spans="6:7" x14ac:dyDescent="0.2">
      <c r="F1607" s="1"/>
      <c r="G1607" s="14"/>
    </row>
    <row r="1608" spans="6:7" x14ac:dyDescent="0.2">
      <c r="F1608" s="1"/>
      <c r="G1608" s="14"/>
    </row>
    <row r="1609" spans="6:7" x14ac:dyDescent="0.2">
      <c r="F1609" s="1"/>
      <c r="G1609" s="14"/>
    </row>
    <row r="1610" spans="6:7" x14ac:dyDescent="0.2">
      <c r="F1610" s="1"/>
      <c r="G1610" s="14"/>
    </row>
    <row r="1611" spans="6:7" x14ac:dyDescent="0.2">
      <c r="F1611" s="1"/>
      <c r="G1611" s="14"/>
    </row>
    <row r="1612" spans="6:7" x14ac:dyDescent="0.2">
      <c r="F1612" s="1"/>
      <c r="G1612" s="14"/>
    </row>
    <row r="1613" spans="6:7" x14ac:dyDescent="0.2">
      <c r="F1613" s="1"/>
      <c r="G1613" s="14"/>
    </row>
    <row r="1614" spans="6:7" x14ac:dyDescent="0.2">
      <c r="F1614" s="1"/>
      <c r="G1614" s="14"/>
    </row>
    <row r="1615" spans="6:7" x14ac:dyDescent="0.2">
      <c r="F1615" s="1"/>
      <c r="G1615" s="14"/>
    </row>
    <row r="1616" spans="6:7" x14ac:dyDescent="0.2">
      <c r="F1616" s="1"/>
      <c r="G1616" s="14"/>
    </row>
    <row r="1617" spans="6:7" x14ac:dyDescent="0.2">
      <c r="F1617" s="1"/>
      <c r="G1617" s="14"/>
    </row>
    <row r="1618" spans="6:7" x14ac:dyDescent="0.2">
      <c r="F1618" s="1"/>
      <c r="G1618" s="14"/>
    </row>
    <row r="1619" spans="6:7" x14ac:dyDescent="0.2">
      <c r="F1619" s="1"/>
      <c r="G1619" s="14"/>
    </row>
    <row r="1620" spans="6:7" x14ac:dyDescent="0.2">
      <c r="F1620" s="1"/>
      <c r="G1620" s="14"/>
    </row>
    <row r="1621" spans="6:7" x14ac:dyDescent="0.2">
      <c r="F1621" s="1"/>
      <c r="G1621" s="14"/>
    </row>
    <row r="1622" spans="6:7" x14ac:dyDescent="0.2">
      <c r="F1622" s="1"/>
      <c r="G1622" s="14"/>
    </row>
    <row r="1623" spans="6:7" x14ac:dyDescent="0.2">
      <c r="F1623" s="1"/>
      <c r="G1623" s="14"/>
    </row>
    <row r="1624" spans="6:7" x14ac:dyDescent="0.2">
      <c r="F1624" s="1"/>
      <c r="G1624" s="14"/>
    </row>
    <row r="1625" spans="6:7" x14ac:dyDescent="0.2">
      <c r="F1625" s="1"/>
      <c r="G1625" s="14"/>
    </row>
    <row r="1626" spans="6:7" x14ac:dyDescent="0.2">
      <c r="F1626" s="1"/>
      <c r="G1626" s="14"/>
    </row>
    <row r="1627" spans="6:7" x14ac:dyDescent="0.2">
      <c r="F1627" s="1"/>
      <c r="G1627" s="14"/>
    </row>
    <row r="1628" spans="6:7" x14ac:dyDescent="0.2">
      <c r="F1628" s="1"/>
      <c r="G1628" s="14"/>
    </row>
    <row r="1629" spans="6:7" x14ac:dyDescent="0.2">
      <c r="F1629" s="1"/>
      <c r="G1629" s="14"/>
    </row>
    <row r="1630" spans="6:7" x14ac:dyDescent="0.2">
      <c r="F1630" s="1"/>
      <c r="G1630" s="14"/>
    </row>
    <row r="1631" spans="6:7" x14ac:dyDescent="0.2">
      <c r="F1631" s="1"/>
      <c r="G1631" s="14"/>
    </row>
    <row r="1632" spans="6:7" x14ac:dyDescent="0.2">
      <c r="F1632" s="1"/>
      <c r="G1632" s="14"/>
    </row>
    <row r="1633" spans="6:7" x14ac:dyDescent="0.2">
      <c r="F1633" s="1"/>
      <c r="G1633" s="14"/>
    </row>
    <row r="1634" spans="6:7" x14ac:dyDescent="0.2">
      <c r="F1634" s="1"/>
      <c r="G1634" s="14"/>
    </row>
    <row r="1635" spans="6:7" x14ac:dyDescent="0.2">
      <c r="F1635" s="1"/>
      <c r="G1635" s="14"/>
    </row>
    <row r="1636" spans="6:7" x14ac:dyDescent="0.2">
      <c r="F1636" s="1"/>
      <c r="G1636" s="14"/>
    </row>
    <row r="1637" spans="6:7" x14ac:dyDescent="0.2">
      <c r="F1637" s="1"/>
      <c r="G1637" s="14"/>
    </row>
    <row r="1638" spans="6:7" x14ac:dyDescent="0.2">
      <c r="F1638" s="1"/>
      <c r="G1638" s="14"/>
    </row>
    <row r="1639" spans="6:7" x14ac:dyDescent="0.2">
      <c r="F1639" s="1"/>
      <c r="G1639" s="14"/>
    </row>
    <row r="1640" spans="6:7" x14ac:dyDescent="0.2">
      <c r="F1640" s="1"/>
      <c r="G1640" s="14"/>
    </row>
    <row r="1641" spans="6:7" x14ac:dyDescent="0.2">
      <c r="F1641" s="1"/>
      <c r="G1641" s="14"/>
    </row>
    <row r="1642" spans="6:7" x14ac:dyDescent="0.2">
      <c r="F1642" s="1"/>
      <c r="G1642" s="14"/>
    </row>
    <row r="1643" spans="6:7" x14ac:dyDescent="0.2">
      <c r="F1643" s="1"/>
      <c r="G1643" s="14"/>
    </row>
    <row r="1644" spans="6:7" x14ac:dyDescent="0.2">
      <c r="F1644" s="1"/>
      <c r="G1644" s="14"/>
    </row>
    <row r="1645" spans="6:7" x14ac:dyDescent="0.2">
      <c r="F1645" s="1"/>
      <c r="G1645" s="14"/>
    </row>
    <row r="1646" spans="6:7" x14ac:dyDescent="0.2">
      <c r="F1646" s="1"/>
      <c r="G1646" s="14"/>
    </row>
    <row r="1647" spans="6:7" x14ac:dyDescent="0.2">
      <c r="F1647" s="1"/>
      <c r="G1647" s="14"/>
    </row>
    <row r="1648" spans="6:7" x14ac:dyDescent="0.2">
      <c r="F1648" s="1"/>
      <c r="G1648" s="14"/>
    </row>
    <row r="1649" spans="6:7" x14ac:dyDescent="0.2">
      <c r="F1649" s="1"/>
      <c r="G1649" s="14"/>
    </row>
    <row r="1650" spans="6:7" x14ac:dyDescent="0.2">
      <c r="F1650" s="1"/>
      <c r="G1650" s="14"/>
    </row>
    <row r="1651" spans="6:7" x14ac:dyDescent="0.2">
      <c r="F1651" s="1"/>
      <c r="G1651" s="14"/>
    </row>
    <row r="1652" spans="6:7" x14ac:dyDescent="0.2">
      <c r="F1652" s="1"/>
      <c r="G1652" s="14"/>
    </row>
    <row r="1653" spans="6:7" x14ac:dyDescent="0.2">
      <c r="F1653" s="1"/>
      <c r="G1653" s="14"/>
    </row>
    <row r="1654" spans="6:7" x14ac:dyDescent="0.2">
      <c r="F1654" s="1"/>
      <c r="G1654" s="14"/>
    </row>
    <row r="1655" spans="6:7" x14ac:dyDescent="0.2">
      <c r="F1655" s="1"/>
      <c r="G1655" s="14"/>
    </row>
    <row r="1656" spans="6:7" x14ac:dyDescent="0.2">
      <c r="F1656" s="1"/>
      <c r="G1656" s="14"/>
    </row>
    <row r="1657" spans="6:7" x14ac:dyDescent="0.2">
      <c r="F1657" s="1"/>
      <c r="G1657" s="14"/>
    </row>
    <row r="1658" spans="6:7" x14ac:dyDescent="0.2">
      <c r="F1658" s="1"/>
      <c r="G1658" s="14"/>
    </row>
    <row r="1659" spans="6:7" x14ac:dyDescent="0.2">
      <c r="F1659" s="1"/>
      <c r="G1659" s="14"/>
    </row>
    <row r="1660" spans="6:7" x14ac:dyDescent="0.2">
      <c r="F1660" s="1"/>
      <c r="G1660" s="14"/>
    </row>
    <row r="1661" spans="6:7" x14ac:dyDescent="0.2">
      <c r="F1661" s="1"/>
      <c r="G1661" s="14"/>
    </row>
    <row r="1662" spans="6:7" x14ac:dyDescent="0.2">
      <c r="F1662" s="1"/>
      <c r="G1662" s="14"/>
    </row>
    <row r="1663" spans="6:7" x14ac:dyDescent="0.2">
      <c r="F1663" s="1"/>
      <c r="G1663" s="14"/>
    </row>
    <row r="1664" spans="6:7" x14ac:dyDescent="0.2">
      <c r="F1664" s="1"/>
      <c r="G1664" s="14"/>
    </row>
    <row r="1665" spans="6:7" x14ac:dyDescent="0.2">
      <c r="F1665" s="1"/>
      <c r="G1665" s="14"/>
    </row>
    <row r="1666" spans="6:7" x14ac:dyDescent="0.2">
      <c r="F1666" s="1"/>
      <c r="G1666" s="14"/>
    </row>
    <row r="1667" spans="6:7" x14ac:dyDescent="0.2">
      <c r="F1667" s="1"/>
      <c r="G1667" s="14"/>
    </row>
    <row r="1668" spans="6:7" x14ac:dyDescent="0.2">
      <c r="F1668" s="1"/>
      <c r="G1668" s="14"/>
    </row>
    <row r="1669" spans="6:7" x14ac:dyDescent="0.2">
      <c r="F1669" s="1"/>
      <c r="G1669" s="14"/>
    </row>
    <row r="1670" spans="6:7" x14ac:dyDescent="0.2">
      <c r="F1670" s="1"/>
      <c r="G1670" s="14"/>
    </row>
    <row r="1671" spans="6:7" x14ac:dyDescent="0.2">
      <c r="F1671" s="1"/>
      <c r="G1671" s="14"/>
    </row>
    <row r="1672" spans="6:7" x14ac:dyDescent="0.2">
      <c r="F1672" s="1"/>
      <c r="G1672" s="14"/>
    </row>
    <row r="1673" spans="6:7" x14ac:dyDescent="0.2">
      <c r="F1673" s="1"/>
      <c r="G1673" s="14"/>
    </row>
    <row r="1674" spans="6:7" x14ac:dyDescent="0.2">
      <c r="F1674" s="1"/>
      <c r="G1674" s="14"/>
    </row>
    <row r="1675" spans="6:7" x14ac:dyDescent="0.2">
      <c r="F1675" s="1"/>
      <c r="G1675" s="14"/>
    </row>
    <row r="1676" spans="6:7" x14ac:dyDescent="0.2">
      <c r="F1676" s="1"/>
      <c r="G1676" s="14"/>
    </row>
    <row r="1677" spans="6:7" x14ac:dyDescent="0.2">
      <c r="F1677" s="1"/>
      <c r="G1677" s="14"/>
    </row>
    <row r="1678" spans="6:7" x14ac:dyDescent="0.2">
      <c r="F1678" s="1"/>
      <c r="G1678" s="14"/>
    </row>
    <row r="1679" spans="6:7" x14ac:dyDescent="0.2">
      <c r="F1679" s="1"/>
      <c r="G1679" s="14"/>
    </row>
    <row r="1680" spans="6:7" x14ac:dyDescent="0.2">
      <c r="F1680" s="1"/>
      <c r="G1680" s="14"/>
    </row>
    <row r="1681" spans="6:7" x14ac:dyDescent="0.2">
      <c r="F1681" s="1"/>
      <c r="G1681" s="14"/>
    </row>
    <row r="1682" spans="6:7" x14ac:dyDescent="0.2">
      <c r="F1682" s="1"/>
      <c r="G1682" s="14"/>
    </row>
    <row r="1683" spans="6:7" x14ac:dyDescent="0.2">
      <c r="F1683" s="1"/>
      <c r="G1683" s="14"/>
    </row>
    <row r="1684" spans="6:7" x14ac:dyDescent="0.2">
      <c r="F1684" s="1"/>
      <c r="G1684" s="14"/>
    </row>
    <row r="1685" spans="6:7" x14ac:dyDescent="0.2">
      <c r="F1685" s="1"/>
      <c r="G1685" s="14"/>
    </row>
    <row r="1686" spans="6:7" x14ac:dyDescent="0.2">
      <c r="F1686" s="1"/>
      <c r="G1686" s="14"/>
    </row>
    <row r="1687" spans="6:7" x14ac:dyDescent="0.2">
      <c r="F1687" s="1"/>
      <c r="G1687" s="14"/>
    </row>
    <row r="1688" spans="6:7" x14ac:dyDescent="0.2">
      <c r="F1688" s="1"/>
      <c r="G1688" s="14"/>
    </row>
    <row r="1689" spans="6:7" x14ac:dyDescent="0.2">
      <c r="F1689" s="1"/>
      <c r="G1689" s="14"/>
    </row>
    <row r="1690" spans="6:7" x14ac:dyDescent="0.2">
      <c r="F1690" s="1"/>
      <c r="G1690" s="14"/>
    </row>
    <row r="1691" spans="6:7" x14ac:dyDescent="0.2">
      <c r="F1691" s="1"/>
      <c r="G1691" s="14"/>
    </row>
    <row r="1692" spans="6:7" x14ac:dyDescent="0.2">
      <c r="F1692" s="1"/>
      <c r="G1692" s="14"/>
    </row>
    <row r="1693" spans="6:7" x14ac:dyDescent="0.2">
      <c r="F1693" s="1"/>
      <c r="G1693" s="14"/>
    </row>
    <row r="1694" spans="6:7" x14ac:dyDescent="0.2">
      <c r="F1694" s="1"/>
      <c r="G1694" s="14"/>
    </row>
    <row r="1695" spans="6:7" x14ac:dyDescent="0.2">
      <c r="F1695" s="1"/>
      <c r="G1695" s="14"/>
    </row>
    <row r="1696" spans="6:7" x14ac:dyDescent="0.2">
      <c r="F1696" s="1"/>
      <c r="G1696" s="14"/>
    </row>
    <row r="1697" spans="6:7" x14ac:dyDescent="0.2">
      <c r="F1697" s="1"/>
      <c r="G1697" s="14"/>
    </row>
    <row r="1698" spans="6:7" x14ac:dyDescent="0.2">
      <c r="F1698" s="1"/>
      <c r="G1698" s="14"/>
    </row>
    <row r="1699" spans="6:7" x14ac:dyDescent="0.2">
      <c r="F1699" s="1"/>
      <c r="G1699" s="14"/>
    </row>
    <row r="1700" spans="6:7" x14ac:dyDescent="0.2">
      <c r="F1700" s="1"/>
      <c r="G1700" s="14"/>
    </row>
    <row r="1701" spans="6:7" x14ac:dyDescent="0.2">
      <c r="F1701" s="1"/>
      <c r="G1701" s="14"/>
    </row>
    <row r="1702" spans="6:7" x14ac:dyDescent="0.2">
      <c r="F1702" s="1"/>
      <c r="G1702" s="14"/>
    </row>
    <row r="1703" spans="6:7" x14ac:dyDescent="0.2">
      <c r="F1703" s="1"/>
      <c r="G1703" s="14"/>
    </row>
    <row r="1704" spans="6:7" x14ac:dyDescent="0.2">
      <c r="F1704" s="1"/>
      <c r="G1704" s="14"/>
    </row>
    <row r="1705" spans="6:7" x14ac:dyDescent="0.2">
      <c r="F1705" s="1"/>
      <c r="G1705" s="14"/>
    </row>
    <row r="1706" spans="6:7" x14ac:dyDescent="0.2">
      <c r="F1706" s="1"/>
      <c r="G1706" s="14"/>
    </row>
    <row r="1707" spans="6:7" x14ac:dyDescent="0.2">
      <c r="F1707" s="1"/>
      <c r="G1707" s="14"/>
    </row>
    <row r="1708" spans="6:7" x14ac:dyDescent="0.2">
      <c r="F1708" s="1"/>
      <c r="G1708" s="14"/>
    </row>
    <row r="1709" spans="6:7" x14ac:dyDescent="0.2">
      <c r="F1709" s="1"/>
      <c r="G1709" s="14"/>
    </row>
    <row r="1710" spans="6:7" x14ac:dyDescent="0.2">
      <c r="F1710" s="1"/>
      <c r="G1710" s="14"/>
    </row>
    <row r="1711" spans="6:7" x14ac:dyDescent="0.2">
      <c r="F1711" s="1"/>
      <c r="G1711" s="14"/>
    </row>
    <row r="1712" spans="6:7" x14ac:dyDescent="0.2">
      <c r="F1712" s="1"/>
      <c r="G1712" s="14"/>
    </row>
    <row r="1713" spans="6:7" x14ac:dyDescent="0.2">
      <c r="F1713" s="1"/>
      <c r="G1713" s="14"/>
    </row>
    <row r="1714" spans="6:7" x14ac:dyDescent="0.2">
      <c r="F1714" s="1"/>
      <c r="G1714" s="14"/>
    </row>
    <row r="1715" spans="6:7" x14ac:dyDescent="0.2">
      <c r="F1715" s="1"/>
      <c r="G1715" s="14"/>
    </row>
    <row r="1716" spans="6:7" x14ac:dyDescent="0.2">
      <c r="F1716" s="1"/>
      <c r="G1716" s="14"/>
    </row>
    <row r="1717" spans="6:7" x14ac:dyDescent="0.2">
      <c r="F1717" s="1"/>
      <c r="G1717" s="14"/>
    </row>
    <row r="1718" spans="6:7" x14ac:dyDescent="0.2">
      <c r="F1718" s="1"/>
      <c r="G1718" s="14"/>
    </row>
    <row r="1719" spans="6:7" x14ac:dyDescent="0.2">
      <c r="F1719" s="1"/>
      <c r="G1719" s="14"/>
    </row>
    <row r="1720" spans="6:7" x14ac:dyDescent="0.2">
      <c r="F1720" s="1"/>
      <c r="G1720" s="14"/>
    </row>
    <row r="1721" spans="6:7" x14ac:dyDescent="0.2">
      <c r="F1721" s="1"/>
      <c r="G1721" s="14"/>
    </row>
    <row r="1722" spans="6:7" x14ac:dyDescent="0.2">
      <c r="F1722" s="1"/>
      <c r="G1722" s="14"/>
    </row>
    <row r="1723" spans="6:7" x14ac:dyDescent="0.2">
      <c r="F1723" s="1"/>
      <c r="G1723" s="14"/>
    </row>
    <row r="1724" spans="6:7" x14ac:dyDescent="0.2">
      <c r="F1724" s="1"/>
      <c r="G1724" s="14"/>
    </row>
    <row r="1725" spans="6:7" x14ac:dyDescent="0.2">
      <c r="F1725" s="1"/>
      <c r="G1725" s="14"/>
    </row>
    <row r="1726" spans="6:7" x14ac:dyDescent="0.2">
      <c r="F1726" s="1"/>
      <c r="G1726" s="14"/>
    </row>
    <row r="1727" spans="6:7" x14ac:dyDescent="0.2">
      <c r="F1727" s="1"/>
      <c r="G1727" s="14"/>
    </row>
    <row r="1728" spans="6:7" x14ac:dyDescent="0.2">
      <c r="F1728" s="1"/>
      <c r="G1728" s="14"/>
    </row>
    <row r="1729" spans="6:7" x14ac:dyDescent="0.2">
      <c r="F1729" s="1"/>
      <c r="G1729" s="14"/>
    </row>
    <row r="1730" spans="6:7" x14ac:dyDescent="0.2">
      <c r="F1730" s="1"/>
      <c r="G1730" s="14"/>
    </row>
    <row r="1731" spans="6:7" x14ac:dyDescent="0.2">
      <c r="F1731" s="1"/>
      <c r="G1731" s="14"/>
    </row>
    <row r="1732" spans="6:7" x14ac:dyDescent="0.2">
      <c r="F1732" s="1"/>
      <c r="G1732" s="14"/>
    </row>
    <row r="1733" spans="6:7" x14ac:dyDescent="0.2">
      <c r="F1733" s="1"/>
      <c r="G1733" s="14"/>
    </row>
    <row r="1734" spans="6:7" x14ac:dyDescent="0.2">
      <c r="F1734" s="1"/>
      <c r="G1734" s="14"/>
    </row>
    <row r="1735" spans="6:7" x14ac:dyDescent="0.2">
      <c r="F1735" s="1"/>
      <c r="G1735" s="14"/>
    </row>
    <row r="1736" spans="6:7" x14ac:dyDescent="0.2">
      <c r="F1736" s="1"/>
      <c r="G1736" s="14"/>
    </row>
    <row r="1737" spans="6:7" x14ac:dyDescent="0.2">
      <c r="F1737" s="1"/>
      <c r="G1737" s="14"/>
    </row>
    <row r="1738" spans="6:7" x14ac:dyDescent="0.2">
      <c r="F1738" s="1"/>
      <c r="G1738" s="14"/>
    </row>
    <row r="1739" spans="6:7" x14ac:dyDescent="0.2">
      <c r="F1739" s="1"/>
      <c r="G1739" s="14"/>
    </row>
    <row r="1740" spans="6:7" x14ac:dyDescent="0.2">
      <c r="F1740" s="1"/>
      <c r="G1740" s="14"/>
    </row>
    <row r="1741" spans="6:7" x14ac:dyDescent="0.2">
      <c r="F1741" s="1"/>
      <c r="G1741" s="14"/>
    </row>
    <row r="1742" spans="6:7" x14ac:dyDescent="0.2">
      <c r="F1742" s="1"/>
      <c r="G1742" s="14"/>
    </row>
    <row r="1743" spans="6:7" x14ac:dyDescent="0.2">
      <c r="F1743" s="1"/>
      <c r="G1743" s="14"/>
    </row>
    <row r="1744" spans="6:7" x14ac:dyDescent="0.2">
      <c r="F1744" s="1"/>
      <c r="G1744" s="14"/>
    </row>
    <row r="1745" spans="6:7" x14ac:dyDescent="0.2">
      <c r="F1745" s="1"/>
      <c r="G1745" s="14"/>
    </row>
    <row r="1746" spans="6:7" x14ac:dyDescent="0.2">
      <c r="F1746" s="1"/>
      <c r="G1746" s="14"/>
    </row>
    <row r="1747" spans="6:7" x14ac:dyDescent="0.2">
      <c r="F1747" s="1"/>
      <c r="G1747" s="14"/>
    </row>
    <row r="1748" spans="6:7" x14ac:dyDescent="0.2">
      <c r="F1748" s="1"/>
      <c r="G1748" s="14"/>
    </row>
    <row r="1749" spans="6:7" x14ac:dyDescent="0.2">
      <c r="F1749" s="1"/>
      <c r="G1749" s="14"/>
    </row>
    <row r="1750" spans="6:7" x14ac:dyDescent="0.2">
      <c r="F1750" s="1"/>
      <c r="G1750" s="14"/>
    </row>
    <row r="1751" spans="6:7" x14ac:dyDescent="0.2">
      <c r="F1751" s="1"/>
      <c r="G1751" s="14"/>
    </row>
    <row r="1752" spans="6:7" x14ac:dyDescent="0.2">
      <c r="F1752" s="1"/>
      <c r="G1752" s="14"/>
    </row>
    <row r="1753" spans="6:7" x14ac:dyDescent="0.2">
      <c r="F1753" s="1"/>
      <c r="G1753" s="14"/>
    </row>
    <row r="1754" spans="6:7" x14ac:dyDescent="0.2">
      <c r="F1754" s="1"/>
      <c r="G1754" s="14"/>
    </row>
    <row r="1755" spans="6:7" x14ac:dyDescent="0.2">
      <c r="F1755" s="1"/>
      <c r="G1755" s="14"/>
    </row>
    <row r="1756" spans="6:7" x14ac:dyDescent="0.2">
      <c r="F1756" s="1"/>
      <c r="G1756" s="14"/>
    </row>
    <row r="1757" spans="6:7" x14ac:dyDescent="0.2">
      <c r="F1757" s="1"/>
      <c r="G1757" s="14"/>
    </row>
    <row r="1758" spans="6:7" x14ac:dyDescent="0.2">
      <c r="F1758" s="1"/>
      <c r="G1758" s="14"/>
    </row>
    <row r="1759" spans="6:7" x14ac:dyDescent="0.2">
      <c r="F1759" s="1"/>
      <c r="G1759" s="14"/>
    </row>
    <row r="1760" spans="6:7" x14ac:dyDescent="0.2">
      <c r="F1760" s="1"/>
      <c r="G1760" s="14"/>
    </row>
    <row r="1761" spans="6:7" x14ac:dyDescent="0.2">
      <c r="F1761" s="1"/>
      <c r="G1761" s="14"/>
    </row>
    <row r="1762" spans="6:7" x14ac:dyDescent="0.2">
      <c r="F1762" s="1"/>
      <c r="G1762" s="14"/>
    </row>
    <row r="1763" spans="6:7" x14ac:dyDescent="0.2">
      <c r="F1763" s="1"/>
      <c r="G1763" s="14"/>
    </row>
    <row r="1764" spans="6:7" x14ac:dyDescent="0.2">
      <c r="F1764" s="1"/>
      <c r="G1764" s="14"/>
    </row>
    <row r="1765" spans="6:7" x14ac:dyDescent="0.2">
      <c r="F1765" s="1"/>
      <c r="G1765" s="14"/>
    </row>
    <row r="1766" spans="6:7" x14ac:dyDescent="0.2">
      <c r="F1766" s="1"/>
      <c r="G1766" s="14"/>
    </row>
    <row r="1767" spans="6:7" x14ac:dyDescent="0.2">
      <c r="F1767" s="1"/>
      <c r="G1767" s="14"/>
    </row>
    <row r="1768" spans="6:7" x14ac:dyDescent="0.2">
      <c r="F1768" s="1"/>
      <c r="G1768" s="14"/>
    </row>
    <row r="1769" spans="6:7" x14ac:dyDescent="0.2">
      <c r="F1769" s="1"/>
      <c r="G1769" s="14"/>
    </row>
    <row r="1770" spans="6:7" x14ac:dyDescent="0.2">
      <c r="F1770" s="1"/>
      <c r="G1770" s="14"/>
    </row>
    <row r="1771" spans="6:7" x14ac:dyDescent="0.2">
      <c r="F1771" s="1"/>
      <c r="G1771" s="14"/>
    </row>
    <row r="1772" spans="6:7" x14ac:dyDescent="0.2">
      <c r="F1772" s="1"/>
      <c r="G1772" s="14"/>
    </row>
    <row r="1773" spans="6:7" x14ac:dyDescent="0.2">
      <c r="F1773" s="1"/>
      <c r="G1773" s="14"/>
    </row>
    <row r="1774" spans="6:7" x14ac:dyDescent="0.2">
      <c r="F1774" s="1"/>
      <c r="G1774" s="14"/>
    </row>
    <row r="1775" spans="6:7" x14ac:dyDescent="0.2">
      <c r="F1775" s="1"/>
      <c r="G1775" s="14"/>
    </row>
    <row r="1776" spans="6:7" x14ac:dyDescent="0.2">
      <c r="F1776" s="1"/>
      <c r="G1776" s="14"/>
    </row>
    <row r="1777" spans="6:7" x14ac:dyDescent="0.2">
      <c r="F1777" s="1"/>
      <c r="G1777" s="14"/>
    </row>
    <row r="1778" spans="6:7" x14ac:dyDescent="0.2">
      <c r="F1778" s="1"/>
      <c r="G1778" s="14"/>
    </row>
    <row r="1779" spans="6:7" x14ac:dyDescent="0.2">
      <c r="F1779" s="1"/>
      <c r="G1779" s="14"/>
    </row>
    <row r="1780" spans="6:7" x14ac:dyDescent="0.2">
      <c r="F1780" s="1"/>
      <c r="G1780" s="14"/>
    </row>
    <row r="1781" spans="6:7" x14ac:dyDescent="0.2">
      <c r="F1781" s="1"/>
      <c r="G1781" s="14"/>
    </row>
  </sheetData>
  <sheetProtection formatCells="0" formatColumns="0" formatRows="0" insertColumns="0" deleteColumns="0"/>
  <protectedRanges>
    <protectedRange sqref="M3:M5 M8:M12 M14:M19 M21:M24 M26 M29:M30 M32 M39 M35:M37 M43:M47 M52 M54:M61 M49:M50 B4:E4 A3:L3 B337:X65530 N3:W3 J4:L298 C5:E298 B21:B298 S302:S336 R303:R336 AD303:AD65530 A304:Q304 A301:F301 J301:O301 A305:O305 Q305 N4:O298 A302:A303 C302:Q303 A306:Q351 AD4:AD298 AE301:FY351 Y301:Y65530 X302 A1:AD1 W301:W302 V302 V303:X336 Z301:AC351 AD301 A299:S300 V299:FY300 X4:X298" name="Intervalo1"/>
    <protectedRange sqref="AD3 X3:Y3" name="Intervalo1_2"/>
    <protectedRange sqref="R4:R69 R71:R250 R252:R298 R301:R302" name="Intervalo1_3_3"/>
    <protectedRange sqref="Y4:Y298" name="Intervalo1_1"/>
  </protectedRanges>
  <autoFilter ref="A3:AD298" xr:uid="{00000000-0009-0000-0000-000002000000}">
    <sortState xmlns:xlrd2="http://schemas.microsoft.com/office/spreadsheetml/2017/richdata2" ref="A4:AD298">
      <sortCondition ref="A3"/>
    </sortState>
  </autoFilter>
  <mergeCells count="14">
    <mergeCell ref="AE302:AE305"/>
    <mergeCell ref="B303:B305"/>
    <mergeCell ref="H303:I304"/>
    <mergeCell ref="H302:I302"/>
    <mergeCell ref="S302:U302"/>
    <mergeCell ref="P302:P303"/>
    <mergeCell ref="Q302:Q303"/>
    <mergeCell ref="R303:R306"/>
    <mergeCell ref="S303:U303"/>
    <mergeCell ref="Z302:Z305"/>
    <mergeCell ref="AA302:AA305"/>
    <mergeCell ref="AB302:AB305"/>
    <mergeCell ref="AC302:AC305"/>
    <mergeCell ref="Y302:Y305"/>
  </mergeCells>
  <phoneticPr fontId="0" type="noConversion"/>
  <conditionalFormatting sqref="V46:W46">
    <cfRule type="expression" dxfId="8" priority="802" stopIfTrue="1">
      <formula>NOT(ISERROR(SEARCH("*Séde*",#REF!)))</formula>
    </cfRule>
  </conditionalFormatting>
  <conditionalFormatting sqref="V92:W92">
    <cfRule type="expression" dxfId="7" priority="801" stopIfTrue="1">
      <formula>NOT(ISERROR(SEARCH("*Séde*",#REF!)))</formula>
    </cfRule>
  </conditionalFormatting>
  <conditionalFormatting sqref="V125:W125 V228:W228 V238:W238 V259:W259 V271:W271 V114:W114">
    <cfRule type="expression" dxfId="6" priority="800" stopIfTrue="1">
      <formula>NOT(ISERROR(SEARCH("*Séde*",#REF!)))</formula>
    </cfRule>
  </conditionalFormatting>
  <conditionalFormatting sqref="G4:I298 G301">
    <cfRule type="cellIs" dxfId="5" priority="794" stopIfTrue="1" operator="equal">
      <formula>"Diferente"</formula>
    </cfRule>
  </conditionalFormatting>
  <conditionalFormatting sqref="S4:U298">
    <cfRule type="cellIs" dxfId="4" priority="7" stopIfTrue="1" operator="equal">
      <formula>"dif"</formula>
    </cfRule>
  </conditionalFormatting>
  <conditionalFormatting sqref="V46">
    <cfRule type="expression" dxfId="3" priority="4">
      <formula>NOT(ISERROR(SEARCH("*Séde*",#REF!)))</formula>
    </cfRule>
  </conditionalFormatting>
  <conditionalFormatting sqref="V92">
    <cfRule type="expression" dxfId="2" priority="3">
      <formula>NOT(ISERROR(SEARCH("*Séde*",#REF!)))</formula>
    </cfRule>
  </conditionalFormatting>
  <conditionalFormatting sqref="W46">
    <cfRule type="expression" dxfId="1" priority="2">
      <formula>NOT(ISERROR(SEARCH("*Séde*",#REF!)))</formula>
    </cfRule>
  </conditionalFormatting>
  <conditionalFormatting sqref="W92">
    <cfRule type="expression" dxfId="0" priority="1">
      <formula>NOT(ISERROR(SEARCH("*Séde*",#REF!)))</formula>
    </cfRule>
  </conditionalFormatting>
  <printOptions horizontalCentered="1" verticalCentered="1"/>
  <pageMargins left="0.19685039370078741" right="0.19685039370078741" top="0.19685039370078741" bottom="0.19685039370078741" header="0" footer="0"/>
  <pageSetup paperSize="9" scale="45" orientation="portrait" r:id="rId1"/>
  <headerFooter alignWithMargins="0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AF22"/>
  <sheetViews>
    <sheetView topLeftCell="A4" workbookViewId="0">
      <selection activeCell="K18" sqref="K18"/>
    </sheetView>
  </sheetViews>
  <sheetFormatPr defaultRowHeight="12.75" x14ac:dyDescent="0.2"/>
  <cols>
    <col min="1" max="1" width="19.42578125" customWidth="1"/>
    <col min="2" max="2" width="23.140625" customWidth="1"/>
    <col min="3" max="3" width="11.85546875" customWidth="1"/>
    <col min="4" max="4" width="25.42578125" customWidth="1"/>
    <col min="5" max="5" width="38.42578125" customWidth="1"/>
    <col min="6" max="6" width="13.5703125" customWidth="1"/>
  </cols>
  <sheetData>
    <row r="1" spans="1:32" s="56" customFormat="1" ht="12.75" customHeight="1" x14ac:dyDescent="0.2">
      <c r="A1" s="251"/>
      <c r="B1" s="449" t="s">
        <v>1</v>
      </c>
      <c r="C1" s="449"/>
      <c r="D1" s="449"/>
      <c r="E1" s="449"/>
      <c r="F1" s="449"/>
      <c r="G1" s="51"/>
      <c r="H1" s="110"/>
      <c r="I1" s="51"/>
      <c r="J1" s="58"/>
      <c r="K1" s="58"/>
      <c r="L1" s="54"/>
      <c r="M1" s="136"/>
      <c r="N1" s="54"/>
      <c r="O1" s="54"/>
      <c r="P1" s="54"/>
      <c r="Q1" s="54"/>
      <c r="R1" s="54"/>
      <c r="S1" s="54"/>
      <c r="T1" s="54"/>
      <c r="U1" s="54"/>
      <c r="V1" s="54"/>
      <c r="W1" s="54"/>
      <c r="X1" s="55"/>
      <c r="Y1" s="63"/>
      <c r="Z1" s="63"/>
      <c r="AA1" s="63"/>
      <c r="AB1" s="63"/>
      <c r="AC1" s="63"/>
      <c r="AD1" s="63"/>
      <c r="AE1" s="63"/>
      <c r="AF1" s="63"/>
    </row>
    <row r="2" spans="1:32" s="56" customFormat="1" ht="12.75" customHeight="1" x14ac:dyDescent="0.2">
      <c r="A2" s="251"/>
      <c r="B2" s="449" t="s">
        <v>2</v>
      </c>
      <c r="C2" s="449"/>
      <c r="D2" s="449"/>
      <c r="E2" s="449"/>
      <c r="F2" s="449"/>
      <c r="G2" s="51"/>
      <c r="H2" s="110"/>
      <c r="I2" s="51"/>
      <c r="J2" s="58"/>
      <c r="K2" s="58"/>
      <c r="L2" s="58"/>
      <c r="M2" s="111"/>
      <c r="N2" s="58"/>
      <c r="O2" s="58"/>
      <c r="P2" s="58"/>
      <c r="Q2" s="58"/>
      <c r="R2" s="58"/>
      <c r="S2" s="58"/>
      <c r="T2" s="58"/>
      <c r="U2" s="58"/>
      <c r="V2" s="58"/>
      <c r="W2" s="58"/>
      <c r="X2" s="59"/>
      <c r="Y2" s="64"/>
      <c r="Z2" s="64"/>
      <c r="AA2" s="64"/>
      <c r="AB2" s="64"/>
      <c r="AC2" s="64"/>
      <c r="AD2" s="64"/>
      <c r="AE2" s="64"/>
      <c r="AF2" s="64"/>
    </row>
    <row r="3" spans="1:32" s="56" customFormat="1" ht="12.75" customHeight="1" x14ac:dyDescent="0.2">
      <c r="A3" s="251"/>
      <c r="B3" s="449" t="s">
        <v>555</v>
      </c>
      <c r="C3" s="449"/>
      <c r="D3" s="449"/>
      <c r="E3" s="449"/>
      <c r="F3" s="449"/>
      <c r="G3" s="51"/>
      <c r="H3" s="110"/>
      <c r="I3" s="51"/>
      <c r="J3" s="58"/>
      <c r="K3" s="58"/>
      <c r="L3" s="58"/>
      <c r="M3" s="111"/>
      <c r="N3" s="58"/>
      <c r="O3" s="58"/>
      <c r="P3" s="58"/>
      <c r="Q3" s="58"/>
      <c r="R3" s="58"/>
      <c r="S3" s="58"/>
      <c r="T3" s="58"/>
      <c r="U3" s="58"/>
      <c r="V3" s="58"/>
      <c r="W3" s="58"/>
      <c r="X3" s="59"/>
      <c r="Y3" s="64"/>
      <c r="Z3" s="64"/>
      <c r="AA3" s="64"/>
      <c r="AB3" s="64"/>
      <c r="AC3" s="64"/>
      <c r="AD3" s="64"/>
      <c r="AE3" s="64"/>
      <c r="AF3" s="64"/>
    </row>
    <row r="4" spans="1:32" s="56" customFormat="1" ht="12.75" customHeight="1" x14ac:dyDescent="0.2">
      <c r="A4" s="251"/>
      <c r="B4" s="450" t="s">
        <v>554</v>
      </c>
      <c r="C4" s="450"/>
      <c r="D4" s="450"/>
      <c r="E4" s="450"/>
      <c r="F4" s="450"/>
      <c r="G4" s="51"/>
      <c r="H4" s="110"/>
      <c r="I4" s="51"/>
      <c r="J4" s="58"/>
      <c r="K4" s="58"/>
      <c r="L4" s="58"/>
      <c r="M4" s="111"/>
      <c r="N4" s="58"/>
      <c r="O4" s="60"/>
      <c r="P4" s="60"/>
      <c r="Q4" s="60"/>
      <c r="R4" s="60"/>
      <c r="S4" s="60"/>
      <c r="T4" s="60"/>
      <c r="U4" s="60"/>
      <c r="V4" s="60"/>
      <c r="W4" s="60"/>
      <c r="X4" s="61"/>
      <c r="Y4" s="65"/>
      <c r="Z4" s="65"/>
      <c r="AA4" s="65"/>
      <c r="AB4" s="65"/>
      <c r="AC4" s="65"/>
      <c r="AD4" s="65"/>
      <c r="AE4" s="65"/>
      <c r="AF4" s="65"/>
    </row>
    <row r="5" spans="1:32" s="56" customFormat="1" ht="12.75" customHeight="1" x14ac:dyDescent="0.2">
      <c r="A5" s="57"/>
      <c r="B5" s="449" t="s">
        <v>553</v>
      </c>
      <c r="C5" s="449"/>
      <c r="D5" s="449"/>
      <c r="E5" s="449"/>
      <c r="F5" s="449"/>
      <c r="G5" s="51"/>
      <c r="H5" s="110"/>
      <c r="I5" s="51"/>
      <c r="J5" s="58"/>
      <c r="K5" s="58"/>
      <c r="L5" s="58"/>
      <c r="M5" s="111"/>
      <c r="N5" s="58"/>
      <c r="O5" s="60"/>
      <c r="P5" s="60"/>
      <c r="Q5" s="60"/>
      <c r="R5" s="60"/>
      <c r="S5" s="60"/>
      <c r="T5" s="60"/>
      <c r="U5" s="60"/>
      <c r="V5" s="60"/>
      <c r="W5" s="60"/>
      <c r="X5" s="61"/>
      <c r="Y5" s="65"/>
      <c r="Z5" s="65"/>
      <c r="AA5" s="65"/>
      <c r="AB5" s="65"/>
      <c r="AC5" s="65"/>
      <c r="AD5" s="65"/>
      <c r="AE5" s="65"/>
      <c r="AF5" s="65"/>
    </row>
    <row r="6" spans="1:32" ht="8.25" customHeight="1" thickBot="1" x14ac:dyDescent="0.25">
      <c r="A6" s="50"/>
      <c r="B6" s="50"/>
      <c r="C6" s="50"/>
      <c r="D6" s="50"/>
      <c r="E6" s="50"/>
      <c r="F6" s="50"/>
    </row>
    <row r="7" spans="1:32" ht="24" customHeight="1" thickBot="1" x14ac:dyDescent="0.25">
      <c r="A7" s="446" t="s">
        <v>550</v>
      </c>
      <c r="B7" s="447"/>
      <c r="C7" s="447"/>
      <c r="D7" s="447"/>
      <c r="E7" s="447"/>
      <c r="F7" s="448"/>
    </row>
    <row r="8" spans="1:32" s="13" customFormat="1" ht="40.5" customHeight="1" thickBot="1" x14ac:dyDescent="0.25">
      <c r="A8" s="210" t="s">
        <v>502</v>
      </c>
      <c r="B8" s="211" t="s">
        <v>512</v>
      </c>
      <c r="C8" s="212" t="s">
        <v>508</v>
      </c>
      <c r="D8" s="212" t="s">
        <v>509</v>
      </c>
      <c r="E8" s="212" t="s">
        <v>610</v>
      </c>
      <c r="F8" s="213" t="s">
        <v>503</v>
      </c>
    </row>
    <row r="9" spans="1:32" ht="38.25" x14ac:dyDescent="0.2">
      <c r="A9" s="214" t="s">
        <v>506</v>
      </c>
      <c r="B9" s="294" t="s">
        <v>609</v>
      </c>
      <c r="C9" s="252">
        <v>43800</v>
      </c>
      <c r="D9" s="217" t="s">
        <v>552</v>
      </c>
      <c r="E9" s="218" t="s">
        <v>517</v>
      </c>
      <c r="F9" s="219" t="s">
        <v>584</v>
      </c>
    </row>
    <row r="10" spans="1:32" ht="38.25" x14ac:dyDescent="0.2">
      <c r="A10" s="215" t="s">
        <v>507</v>
      </c>
      <c r="B10" s="245" t="s">
        <v>609</v>
      </c>
      <c r="C10" s="253">
        <v>43800</v>
      </c>
      <c r="D10" s="244" t="s">
        <v>552</v>
      </c>
      <c r="E10" s="246" t="s">
        <v>517</v>
      </c>
      <c r="F10" s="220" t="s">
        <v>584</v>
      </c>
    </row>
    <row r="11" spans="1:32" ht="38.25" x14ac:dyDescent="0.2">
      <c r="A11" s="215" t="s">
        <v>515</v>
      </c>
      <c r="B11" s="245" t="s">
        <v>609</v>
      </c>
      <c r="C11" s="253">
        <v>43800</v>
      </c>
      <c r="D11" s="244" t="s">
        <v>552</v>
      </c>
      <c r="E11" s="246" t="s">
        <v>517</v>
      </c>
      <c r="F11" s="220" t="s">
        <v>584</v>
      </c>
    </row>
    <row r="12" spans="1:32" ht="38.25" x14ac:dyDescent="0.2">
      <c r="A12" s="215" t="s">
        <v>514</v>
      </c>
      <c r="B12" s="245" t="s">
        <v>609</v>
      </c>
      <c r="C12" s="253">
        <v>43800</v>
      </c>
      <c r="D12" s="244" t="s">
        <v>552</v>
      </c>
      <c r="E12" s="246" t="s">
        <v>517</v>
      </c>
      <c r="F12" s="220" t="s">
        <v>584</v>
      </c>
    </row>
    <row r="13" spans="1:32" ht="28.5" customHeight="1" x14ac:dyDescent="0.2">
      <c r="A13" s="215" t="s">
        <v>497</v>
      </c>
      <c r="B13" s="247" t="s">
        <v>547</v>
      </c>
      <c r="C13" s="254">
        <v>43374</v>
      </c>
      <c r="D13" s="244" t="s">
        <v>519</v>
      </c>
      <c r="E13" s="246" t="s">
        <v>583</v>
      </c>
      <c r="F13" s="220" t="s">
        <v>541</v>
      </c>
    </row>
    <row r="14" spans="1:32" ht="18.75" customHeight="1" x14ac:dyDescent="0.2">
      <c r="A14" s="215" t="s">
        <v>504</v>
      </c>
      <c r="B14" s="315" t="s">
        <v>537</v>
      </c>
      <c r="C14" s="316">
        <v>43617</v>
      </c>
      <c r="D14" s="317" t="s">
        <v>518</v>
      </c>
      <c r="E14" s="318" t="s">
        <v>538</v>
      </c>
      <c r="F14" s="319" t="s">
        <v>539</v>
      </c>
    </row>
    <row r="15" spans="1:32" ht="18" customHeight="1" x14ac:dyDescent="0.2">
      <c r="A15" s="215" t="s">
        <v>498</v>
      </c>
      <c r="B15" s="315" t="s">
        <v>540</v>
      </c>
      <c r="C15" s="316">
        <v>43617</v>
      </c>
      <c r="D15" s="317" t="s">
        <v>518</v>
      </c>
      <c r="E15" s="318" t="s">
        <v>538</v>
      </c>
      <c r="F15" s="319" t="s">
        <v>539</v>
      </c>
    </row>
    <row r="16" spans="1:32" ht="29.25" customHeight="1" x14ac:dyDescent="0.2">
      <c r="A16" s="215" t="s">
        <v>505</v>
      </c>
      <c r="B16" s="245" t="s">
        <v>542</v>
      </c>
      <c r="C16" s="253">
        <v>43617</v>
      </c>
      <c r="D16" s="244" t="s">
        <v>519</v>
      </c>
      <c r="E16" s="246" t="s">
        <v>543</v>
      </c>
      <c r="F16" s="220" t="s">
        <v>541</v>
      </c>
    </row>
    <row r="17" spans="1:6" ht="25.5" x14ac:dyDescent="0.2">
      <c r="A17" s="216" t="s">
        <v>516</v>
      </c>
      <c r="B17" s="245" t="s">
        <v>608</v>
      </c>
      <c r="C17" s="254">
        <v>43647</v>
      </c>
      <c r="D17" s="244" t="s">
        <v>520</v>
      </c>
      <c r="E17" s="248" t="s">
        <v>544</v>
      </c>
      <c r="F17" s="209" t="s">
        <v>545</v>
      </c>
    </row>
    <row r="18" spans="1:6" ht="25.5" x14ac:dyDescent="0.2">
      <c r="A18" s="215" t="s">
        <v>494</v>
      </c>
      <c r="B18" s="247" t="s">
        <v>513</v>
      </c>
      <c r="C18" s="254">
        <v>43647</v>
      </c>
      <c r="D18" s="244" t="s">
        <v>520</v>
      </c>
      <c r="E18" s="248" t="s">
        <v>544</v>
      </c>
      <c r="F18" s="209" t="s">
        <v>545</v>
      </c>
    </row>
    <row r="19" spans="1:6" ht="25.5" x14ac:dyDescent="0.2">
      <c r="A19" s="215" t="s">
        <v>496</v>
      </c>
      <c r="B19" s="247" t="s">
        <v>513</v>
      </c>
      <c r="C19" s="253">
        <v>43617</v>
      </c>
      <c r="D19" s="244" t="s">
        <v>520</v>
      </c>
      <c r="E19" s="248" t="s">
        <v>544</v>
      </c>
      <c r="F19" s="209" t="s">
        <v>545</v>
      </c>
    </row>
    <row r="20" spans="1:6" ht="15.75" customHeight="1" x14ac:dyDescent="0.2">
      <c r="A20" s="215" t="s">
        <v>499</v>
      </c>
      <c r="B20" s="247" t="s">
        <v>540</v>
      </c>
      <c r="C20" s="253">
        <v>43647</v>
      </c>
      <c r="D20" s="244" t="s">
        <v>607</v>
      </c>
      <c r="E20" s="246" t="s">
        <v>549</v>
      </c>
      <c r="F20" s="220" t="s">
        <v>548</v>
      </c>
    </row>
    <row r="21" spans="1:6" ht="29.25" customHeight="1" thickBot="1" x14ac:dyDescent="0.25">
      <c r="A21" s="295" t="s">
        <v>585</v>
      </c>
      <c r="B21" s="320" t="s">
        <v>540</v>
      </c>
      <c r="C21" s="321">
        <v>43709</v>
      </c>
      <c r="D21" s="324" t="s">
        <v>586</v>
      </c>
      <c r="E21" s="322" t="s">
        <v>587</v>
      </c>
      <c r="F21" s="323" t="s">
        <v>588</v>
      </c>
    </row>
    <row r="22" spans="1:6" x14ac:dyDescent="0.2">
      <c r="A22" s="192"/>
      <c r="B22" s="192"/>
      <c r="C22" s="192"/>
      <c r="D22" s="192"/>
      <c r="E22" s="192"/>
      <c r="F22" s="192"/>
    </row>
  </sheetData>
  <mergeCells count="6">
    <mergeCell ref="A7:F7"/>
    <mergeCell ref="B5:F5"/>
    <mergeCell ref="B1:F1"/>
    <mergeCell ref="B2:F2"/>
    <mergeCell ref="B3:F3"/>
    <mergeCell ref="B4:F4"/>
  </mergeCells>
  <hyperlinks>
    <hyperlink ref="E9" r:id="rId1" xr:uid="{00000000-0004-0000-0300-000000000000}"/>
    <hyperlink ref="E10" r:id="rId2" xr:uid="{00000000-0004-0000-0300-000001000000}"/>
    <hyperlink ref="E11" r:id="rId3" xr:uid="{00000000-0004-0000-0300-000002000000}"/>
    <hyperlink ref="E12" r:id="rId4" xr:uid="{00000000-0004-0000-0300-000003000000}"/>
    <hyperlink ref="E14" r:id="rId5" xr:uid="{00000000-0004-0000-0300-000004000000}"/>
    <hyperlink ref="E16" r:id="rId6" xr:uid="{00000000-0004-0000-0300-000005000000}"/>
    <hyperlink ref="E15" r:id="rId7" xr:uid="{00000000-0004-0000-0300-000006000000}"/>
    <hyperlink ref="E17" r:id="rId8" xr:uid="{00000000-0004-0000-0300-000007000000}"/>
    <hyperlink ref="E18" r:id="rId9" xr:uid="{00000000-0004-0000-0300-000008000000}"/>
    <hyperlink ref="E19" r:id="rId10" xr:uid="{00000000-0004-0000-0300-000009000000}"/>
    <hyperlink ref="E13" r:id="rId11" xr:uid="{00000000-0004-0000-0300-00000A000000}"/>
    <hyperlink ref="E20" r:id="rId12" xr:uid="{00000000-0004-0000-0300-00000B000000}"/>
    <hyperlink ref="E21" r:id="rId13" xr:uid="{00000000-0004-0000-0300-00000C000000}"/>
  </hyperlinks>
  <pageMargins left="0.51181102362204722" right="0.51181102362204722" top="0.78740157480314965" bottom="0.78740157480314965" header="0.31496062992125984" footer="0.31496062992125984"/>
  <pageSetup paperSize="9" scale="90" orientation="landscape" r:id="rId14"/>
  <drawing r:id="rId15"/>
  <legacyDrawing r:id="rId16"/>
  <oleObjects>
    <mc:AlternateContent xmlns:mc="http://schemas.openxmlformats.org/markup-compatibility/2006">
      <mc:Choice Requires="x14">
        <oleObject progId="Word.Picture.8" shapeId="32770" r:id="rId17">
          <objectPr defaultSize="0" autoPict="0" r:id="rId18">
            <anchor moveWithCells="1" sizeWithCells="1">
              <from>
                <xdr:col>0</xdr:col>
                <xdr:colOff>66675</xdr:colOff>
                <xdr:row>0</xdr:row>
                <xdr:rowOff>76200</xdr:rowOff>
              </from>
              <to>
                <xdr:col>0</xdr:col>
                <xdr:colOff>752475</xdr:colOff>
                <xdr:row>5</xdr:row>
                <xdr:rowOff>9525</xdr:rowOff>
              </to>
            </anchor>
          </objectPr>
        </oleObject>
      </mc:Choice>
      <mc:Fallback>
        <oleObject progId="Word.Picture.8" shapeId="32770" r:id="rId17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4</vt:i4>
      </vt:variant>
      <vt:variant>
        <vt:lpstr>Intervalos Nomeados</vt:lpstr>
      </vt:variant>
      <vt:variant>
        <vt:i4>3</vt:i4>
      </vt:variant>
    </vt:vector>
  </HeadingPairs>
  <TitlesOfParts>
    <vt:vector size="7" baseType="lpstr">
      <vt:lpstr>Instrutivo</vt:lpstr>
      <vt:lpstr>Acompanhamento</vt:lpstr>
      <vt:lpstr>Banco</vt:lpstr>
      <vt:lpstr>Fonte das Informações</vt:lpstr>
      <vt:lpstr>Acompanhamento!Area_de_impressao</vt:lpstr>
      <vt:lpstr>Banco!Area_de_impressao</vt:lpstr>
      <vt:lpstr>Instrutivo!Area_de_impressao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</dc:creator>
  <cp:lastModifiedBy>Vanilson Ribeiro de Melo</cp:lastModifiedBy>
  <cp:lastPrinted>2018-10-15T17:40:52Z</cp:lastPrinted>
  <dcterms:created xsi:type="dcterms:W3CDTF">1997-01-10T22:22:50Z</dcterms:created>
  <dcterms:modified xsi:type="dcterms:W3CDTF">2021-10-25T15:08:42Z</dcterms:modified>
</cp:coreProperties>
</file>